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rt\Documents\Afdeling 10\2019\"/>
    </mc:Choice>
  </mc:AlternateContent>
  <xr:revisionPtr revIDLastSave="0" documentId="8_{280A82BD-B9B7-4E85-85C4-C3627FF411B7}" xr6:coauthVersionLast="40" xr6:coauthVersionMax="40" xr10:uidLastSave="{00000000-0000-0000-0000-000000000000}"/>
  <workbookProtection workbookAlgorithmName="SHA-512" workbookHashValue="rfwn2PyhAP5JQzyhsd5oSLT06E5TzmxM/tZM6n7Q+5B8zDX/XylaI7fUnGuQUHbaok39pLHplTSwTZ16h1l8Og==" workbookSaltValue="8JSvvQq1DcqU0aPEutfeZg==" workbookSpinCount="100000" lockStructure="1"/>
  <bookViews>
    <workbookView xWindow="0" yWindow="0" windowWidth="28800" windowHeight="12900" xr2:uid="{00000000-000D-0000-FFFF-FFFF00000000}"/>
  </bookViews>
  <sheets>
    <sheet name="Eigen coördinaten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55" i="3" l="1"/>
  <c r="U55" i="3"/>
  <c r="AC55" i="3"/>
  <c r="V15" i="3"/>
  <c r="U15" i="3"/>
  <c r="F18" i="3"/>
  <c r="E18" i="3"/>
  <c r="AC15" i="3" l="1"/>
  <c r="M18" i="3"/>
  <c r="V13" i="3"/>
  <c r="U13" i="3"/>
  <c r="AC13" i="3" s="1"/>
  <c r="F14" i="3"/>
  <c r="E14" i="3"/>
  <c r="M14" i="3" s="1"/>
  <c r="F45" i="3"/>
  <c r="E45" i="3"/>
  <c r="M45" i="3" s="1"/>
  <c r="V50" i="3"/>
  <c r="U50" i="3"/>
  <c r="F31" i="3"/>
  <c r="E31" i="3"/>
  <c r="M31" i="3" s="1"/>
  <c r="F46" i="3"/>
  <c r="E46" i="3"/>
  <c r="M46" i="3" s="1"/>
  <c r="V57" i="3"/>
  <c r="U57" i="3"/>
  <c r="AC57" i="3" s="1"/>
  <c r="V56" i="3"/>
  <c r="U56" i="3"/>
  <c r="AC56" i="3" s="1"/>
  <c r="V52" i="3"/>
  <c r="U52" i="3"/>
  <c r="AC52" i="3" s="1"/>
  <c r="V51" i="3"/>
  <c r="U51" i="3"/>
  <c r="AC51" i="3" s="1"/>
  <c r="V46" i="3"/>
  <c r="U46" i="3"/>
  <c r="AC46" i="3" s="1"/>
  <c r="V37" i="3"/>
  <c r="U37" i="3"/>
  <c r="AC37" i="3" s="1"/>
  <c r="V36" i="3"/>
  <c r="U36" i="3"/>
  <c r="AC36" i="3" s="1"/>
  <c r="V34" i="3"/>
  <c r="U34" i="3"/>
  <c r="AC34" i="3" s="1"/>
  <c r="V33" i="3"/>
  <c r="U33" i="3"/>
  <c r="AC33" i="3" s="1"/>
  <c r="F44" i="3"/>
  <c r="E44" i="3"/>
  <c r="M44" i="3" s="1"/>
  <c r="F42" i="3"/>
  <c r="E42" i="3"/>
  <c r="M42" i="3" s="1"/>
  <c r="F40" i="3"/>
  <c r="E40" i="3"/>
  <c r="M40" i="3" s="1"/>
  <c r="F38" i="3"/>
  <c r="E38" i="3"/>
  <c r="M38" i="3" s="1"/>
  <c r="F33" i="3"/>
  <c r="E33" i="3"/>
  <c r="M33" i="3" s="1"/>
  <c r="F20" i="3"/>
  <c r="E20" i="3"/>
  <c r="M20" i="3" s="1"/>
  <c r="V47" i="3"/>
  <c r="U47" i="3"/>
  <c r="AC47" i="3" s="1"/>
  <c r="V42" i="3"/>
  <c r="U42" i="3"/>
  <c r="AC42" i="3" s="1"/>
  <c r="V35" i="3"/>
  <c r="U35" i="3"/>
  <c r="AC35" i="3" s="1"/>
  <c r="V30" i="3"/>
  <c r="U30" i="3"/>
  <c r="AC30" i="3" s="1"/>
  <c r="V29" i="3"/>
  <c r="U29" i="3"/>
  <c r="AC29" i="3" s="1"/>
  <c r="V22" i="3"/>
  <c r="U22" i="3"/>
  <c r="AC22" i="3" s="1"/>
  <c r="V14" i="3"/>
  <c r="U14" i="3"/>
  <c r="AC14" i="3" s="1"/>
  <c r="V12" i="3"/>
  <c r="U12" i="3"/>
  <c r="AC12" i="3" s="1"/>
  <c r="V9" i="3"/>
  <c r="U9" i="3"/>
  <c r="AC9" i="3" s="1"/>
  <c r="F57" i="3"/>
  <c r="E57" i="3"/>
  <c r="M57" i="3" s="1"/>
  <c r="F55" i="3"/>
  <c r="E55" i="3"/>
  <c r="M55" i="3" s="1"/>
  <c r="F52" i="3"/>
  <c r="E52" i="3"/>
  <c r="M52" i="3" s="1"/>
  <c r="F48" i="3"/>
  <c r="E48" i="3"/>
  <c r="M48" i="3" s="1"/>
  <c r="F47" i="3"/>
  <c r="E47" i="3"/>
  <c r="M47" i="3" s="1"/>
  <c r="F43" i="3"/>
  <c r="E43" i="3"/>
  <c r="M43" i="3" s="1"/>
  <c r="F41" i="3"/>
  <c r="E41" i="3"/>
  <c r="M41" i="3" s="1"/>
  <c r="F37" i="3"/>
  <c r="E37" i="3"/>
  <c r="M37" i="3" s="1"/>
  <c r="F35" i="3"/>
  <c r="E35" i="3"/>
  <c r="M35" i="3" s="1"/>
  <c r="F32" i="3"/>
  <c r="E32" i="3"/>
  <c r="M32" i="3" s="1"/>
  <c r="F28" i="3"/>
  <c r="E28" i="3"/>
  <c r="M28" i="3" s="1"/>
  <c r="F13" i="3"/>
  <c r="E13" i="3"/>
  <c r="M13" i="3" s="1"/>
  <c r="F15" i="3"/>
  <c r="E15" i="3"/>
  <c r="M15" i="3" s="1"/>
  <c r="V54" i="3"/>
  <c r="U54" i="3"/>
  <c r="AC54" i="3" s="1"/>
  <c r="V53" i="3"/>
  <c r="U53" i="3"/>
  <c r="AC53" i="3" s="1"/>
  <c r="V49" i="3"/>
  <c r="U49" i="3"/>
  <c r="AC49" i="3" s="1"/>
  <c r="V48" i="3"/>
  <c r="U48" i="3"/>
  <c r="AC48" i="3" s="1"/>
  <c r="V45" i="3"/>
  <c r="U45" i="3"/>
  <c r="AC45" i="3" s="1"/>
  <c r="V44" i="3"/>
  <c r="U44" i="3"/>
  <c r="AC44" i="3" s="1"/>
  <c r="V43" i="3"/>
  <c r="U43" i="3"/>
  <c r="AC43" i="3" s="1"/>
  <c r="V41" i="3"/>
  <c r="U41" i="3"/>
  <c r="AC41" i="3" s="1"/>
  <c r="V40" i="3"/>
  <c r="U40" i="3"/>
  <c r="AC40" i="3" s="1"/>
  <c r="V39" i="3"/>
  <c r="U39" i="3"/>
  <c r="AC39" i="3" s="1"/>
  <c r="V38" i="3"/>
  <c r="U38" i="3"/>
  <c r="AC38" i="3" s="1"/>
  <c r="V32" i="3"/>
  <c r="U32" i="3"/>
  <c r="AC32" i="3" s="1"/>
  <c r="V31" i="3"/>
  <c r="U31" i="3"/>
  <c r="AC31" i="3" s="1"/>
  <c r="V28" i="3"/>
  <c r="U28" i="3"/>
  <c r="AC28" i="3" s="1"/>
  <c r="V27" i="3"/>
  <c r="U27" i="3"/>
  <c r="AC27" i="3" s="1"/>
  <c r="V26" i="3"/>
  <c r="U26" i="3"/>
  <c r="AC26" i="3" s="1"/>
  <c r="V25" i="3"/>
  <c r="U25" i="3"/>
  <c r="AC25" i="3" s="1"/>
  <c r="V24" i="3"/>
  <c r="U24" i="3"/>
  <c r="AC24" i="3" s="1"/>
  <c r="V23" i="3"/>
  <c r="U23" i="3"/>
  <c r="AC23" i="3" s="1"/>
  <c r="V21" i="3"/>
  <c r="U21" i="3"/>
  <c r="AC21" i="3" s="1"/>
  <c r="V20" i="3"/>
  <c r="U20" i="3"/>
  <c r="AC20" i="3" s="1"/>
  <c r="V19" i="3"/>
  <c r="U19" i="3"/>
  <c r="AC19" i="3" s="1"/>
  <c r="V17" i="3"/>
  <c r="U17" i="3"/>
  <c r="AC17" i="3" s="1"/>
  <c r="V18" i="3"/>
  <c r="U18" i="3"/>
  <c r="AC18" i="3" s="1"/>
  <c r="V16" i="3"/>
  <c r="U16" i="3"/>
  <c r="AC16" i="3" s="1"/>
  <c r="V11" i="3"/>
  <c r="U11" i="3"/>
  <c r="AC11" i="3" s="1"/>
  <c r="V10" i="3"/>
  <c r="U10" i="3"/>
  <c r="AC10" i="3" s="1"/>
  <c r="V8" i="3"/>
  <c r="U8" i="3"/>
  <c r="AC8" i="3" s="1"/>
  <c r="F56" i="3"/>
  <c r="E56" i="3"/>
  <c r="M56" i="3" s="1"/>
  <c r="F54" i="3"/>
  <c r="E54" i="3"/>
  <c r="M54" i="3" s="1"/>
  <c r="F53" i="3"/>
  <c r="E53" i="3"/>
  <c r="M53" i="3" s="1"/>
  <c r="F50" i="3"/>
  <c r="E50" i="3"/>
  <c r="M50" i="3" s="1"/>
  <c r="F51" i="3"/>
  <c r="E51" i="3"/>
  <c r="M51" i="3" s="1"/>
  <c r="F49" i="3"/>
  <c r="E49" i="3"/>
  <c r="M49" i="3" s="1"/>
  <c r="F39" i="3"/>
  <c r="E39" i="3"/>
  <c r="M39" i="3" s="1"/>
  <c r="F36" i="3"/>
  <c r="E36" i="3"/>
  <c r="M36" i="3" s="1"/>
  <c r="F34" i="3"/>
  <c r="E34" i="3"/>
  <c r="M34" i="3" s="1"/>
  <c r="F30" i="3"/>
  <c r="E30" i="3"/>
  <c r="M30" i="3" s="1"/>
  <c r="F29" i="3"/>
  <c r="E29" i="3"/>
  <c r="M29" i="3" s="1"/>
  <c r="F27" i="3"/>
  <c r="E27" i="3"/>
  <c r="M27" i="3" s="1"/>
  <c r="F26" i="3"/>
  <c r="E26" i="3"/>
  <c r="M26" i="3" s="1"/>
  <c r="F25" i="3"/>
  <c r="E25" i="3"/>
  <c r="M25" i="3" s="1"/>
  <c r="F24" i="3"/>
  <c r="E24" i="3"/>
  <c r="M24" i="3" s="1"/>
  <c r="F23" i="3"/>
  <c r="E23" i="3"/>
  <c r="M23" i="3" s="1"/>
  <c r="F22" i="3"/>
  <c r="E22" i="3"/>
  <c r="M22" i="3" s="1"/>
  <c r="F21" i="3"/>
  <c r="E21" i="3"/>
  <c r="M21" i="3" s="1"/>
  <c r="F19" i="3"/>
  <c r="E19" i="3"/>
  <c r="M19" i="3" s="1"/>
  <c r="F17" i="3"/>
  <c r="E17" i="3"/>
  <c r="M17" i="3" s="1"/>
  <c r="F16" i="3"/>
  <c r="E16" i="3"/>
  <c r="M16" i="3" s="1"/>
  <c r="F12" i="3"/>
  <c r="E12" i="3"/>
  <c r="M12" i="3" s="1"/>
  <c r="F11" i="3"/>
  <c r="E11" i="3"/>
  <c r="M11" i="3" s="1"/>
  <c r="F10" i="3"/>
  <c r="E10" i="3"/>
  <c r="M10" i="3" s="1"/>
  <c r="F9" i="3"/>
  <c r="E9" i="3"/>
  <c r="M9" i="3" s="1"/>
  <c r="F8" i="3"/>
  <c r="E8" i="3"/>
  <c r="M8" i="3" s="1"/>
  <c r="E4" i="3"/>
  <c r="X15" i="3" s="1"/>
  <c r="E3" i="3"/>
  <c r="AC50" i="3"/>
  <c r="X55" i="3" l="1"/>
  <c r="AB15" i="3"/>
  <c r="AB55" i="3"/>
  <c r="W55" i="3"/>
  <c r="Y55" i="3" s="1"/>
  <c r="Z55" i="3" s="1"/>
  <c r="W15" i="3"/>
  <c r="Y15" i="3" s="1"/>
  <c r="Z15" i="3" s="1"/>
  <c r="G45" i="3"/>
  <c r="I45" i="3" s="1"/>
  <c r="J45" i="3" s="1"/>
  <c r="L18" i="3"/>
  <c r="H19" i="3"/>
  <c r="H18" i="3"/>
  <c r="G18" i="3"/>
  <c r="I18" i="3" s="1"/>
  <c r="J18" i="3" s="1"/>
  <c r="L25" i="3"/>
  <c r="W27" i="3"/>
  <c r="Y27" i="3" s="1"/>
  <c r="Z27" i="3" s="1"/>
  <c r="L37" i="3"/>
  <c r="W57" i="3"/>
  <c r="Y57" i="3" s="1"/>
  <c r="Z57" i="3" s="1"/>
  <c r="AB19" i="3"/>
  <c r="AB38" i="3"/>
  <c r="AB40" i="3"/>
  <c r="L54" i="3"/>
  <c r="L57" i="3"/>
  <c r="W35" i="3"/>
  <c r="Y35" i="3" s="1"/>
  <c r="Z35" i="3" s="1"/>
  <c r="L27" i="3"/>
  <c r="W28" i="3"/>
  <c r="Y28" i="3" s="1"/>
  <c r="Z28" i="3" s="1"/>
  <c r="AB23" i="3"/>
  <c r="L36" i="3"/>
  <c r="W32" i="3"/>
  <c r="Y32" i="3" s="1"/>
  <c r="Z32" i="3" s="1"/>
  <c r="W8" i="3"/>
  <c r="Y8" i="3" s="1"/>
  <c r="Z8" i="3" s="1"/>
  <c r="AB28" i="3"/>
  <c r="AB35" i="3"/>
  <c r="L41" i="3"/>
  <c r="W47" i="3"/>
  <c r="Y47" i="3" s="1"/>
  <c r="Z47" i="3" s="1"/>
  <c r="W34" i="3"/>
  <c r="Y34" i="3" s="1"/>
  <c r="Z34" i="3" s="1"/>
  <c r="AB52" i="3"/>
  <c r="AB18" i="3"/>
  <c r="G12" i="3"/>
  <c r="I12" i="3" s="1"/>
  <c r="J12" i="3" s="1"/>
  <c r="G55" i="3"/>
  <c r="I55" i="3" s="1"/>
  <c r="J55" i="3" s="1"/>
  <c r="G26" i="3"/>
  <c r="I26" i="3" s="1"/>
  <c r="J26" i="3" s="1"/>
  <c r="W25" i="3"/>
  <c r="Y25" i="3" s="1"/>
  <c r="Z25" i="3" s="1"/>
  <c r="AB42" i="3"/>
  <c r="AB12" i="3"/>
  <c r="W52" i="3"/>
  <c r="Y52" i="3" s="1"/>
  <c r="Z52" i="3" s="1"/>
  <c r="W37" i="3"/>
  <c r="Y37" i="3" s="1"/>
  <c r="Z37" i="3" s="1"/>
  <c r="W56" i="3"/>
  <c r="Y56" i="3" s="1"/>
  <c r="Z56" i="3" s="1"/>
  <c r="W45" i="3"/>
  <c r="Y45" i="3" s="1"/>
  <c r="Z45" i="3" s="1"/>
  <c r="G34" i="3"/>
  <c r="I34" i="3" s="1"/>
  <c r="J34" i="3" s="1"/>
  <c r="W14" i="3"/>
  <c r="Y14" i="3" s="1"/>
  <c r="Z14" i="3" s="1"/>
  <c r="W10" i="3"/>
  <c r="Y10" i="3" s="1"/>
  <c r="Z10" i="3" s="1"/>
  <c r="W18" i="3"/>
  <c r="Y18" i="3" s="1"/>
  <c r="Z18" i="3" s="1"/>
  <c r="W53" i="3"/>
  <c r="Y53" i="3" s="1"/>
  <c r="Z53" i="3" s="1"/>
  <c r="W31" i="3"/>
  <c r="Y31" i="3" s="1"/>
  <c r="Z31" i="3" s="1"/>
  <c r="AB9" i="3"/>
  <c r="W16" i="3"/>
  <c r="Y16" i="3" s="1"/>
  <c r="Z16" i="3" s="1"/>
  <c r="L24" i="3"/>
  <c r="L23" i="3"/>
  <c r="G39" i="3"/>
  <c r="I39" i="3" s="1"/>
  <c r="J39" i="3" s="1"/>
  <c r="L15" i="3"/>
  <c r="AB31" i="3"/>
  <c r="AB32" i="3"/>
  <c r="L38" i="3"/>
  <c r="AB22" i="3"/>
  <c r="AB37" i="3"/>
  <c r="G46" i="3"/>
  <c r="I46" i="3" s="1"/>
  <c r="J46" i="3" s="1"/>
  <c r="L45" i="3"/>
  <c r="L49" i="3"/>
  <c r="W41" i="3"/>
  <c r="Y41" i="3" s="1"/>
  <c r="Z41" i="3" s="1"/>
  <c r="W54" i="3"/>
  <c r="Y54" i="3" s="1"/>
  <c r="Z54" i="3" s="1"/>
  <c r="AB47" i="3"/>
  <c r="W46" i="3"/>
  <c r="Y46" i="3" s="1"/>
  <c r="Z46" i="3" s="1"/>
  <c r="G19" i="3"/>
  <c r="I19" i="3" s="1"/>
  <c r="J19" i="3" s="1"/>
  <c r="G14" i="3"/>
  <c r="I14" i="3" s="1"/>
  <c r="J14" i="3" s="1"/>
  <c r="G28" i="3"/>
  <c r="I28" i="3" s="1"/>
  <c r="J28" i="3" s="1"/>
  <c r="L21" i="3"/>
  <c r="G49" i="3"/>
  <c r="I49" i="3" s="1"/>
  <c r="J49" i="3" s="1"/>
  <c r="L51" i="3"/>
  <c r="W9" i="3"/>
  <c r="Y9" i="3" s="1"/>
  <c r="Z9" i="3" s="1"/>
  <c r="W40" i="3"/>
  <c r="Y40" i="3" s="1"/>
  <c r="Z40" i="3" s="1"/>
  <c r="W42" i="3"/>
  <c r="Y42" i="3" s="1"/>
  <c r="Z42" i="3" s="1"/>
  <c r="AB54" i="3"/>
  <c r="L39" i="3"/>
  <c r="L16" i="3"/>
  <c r="L22" i="3"/>
  <c r="G16" i="3"/>
  <c r="I16" i="3" s="1"/>
  <c r="J16" i="3" s="1"/>
  <c r="AB8" i="3"/>
  <c r="W12" i="3"/>
  <c r="Y12" i="3" s="1"/>
  <c r="Z12" i="3" s="1"/>
  <c r="W49" i="3"/>
  <c r="Y49" i="3" s="1"/>
  <c r="Z49" i="3" s="1"/>
  <c r="AB45" i="3"/>
  <c r="G15" i="3"/>
  <c r="I15" i="3" s="1"/>
  <c r="J15" i="3" s="1"/>
  <c r="L33" i="3"/>
  <c r="G20" i="3"/>
  <c r="I20" i="3" s="1"/>
  <c r="J20" i="3" s="1"/>
  <c r="AB46" i="3"/>
  <c r="W13" i="3"/>
  <c r="Y13" i="3" s="1"/>
  <c r="Z13" i="3" s="1"/>
  <c r="L34" i="3"/>
  <c r="G11" i="3"/>
  <c r="I11" i="3" s="1"/>
  <c r="J11" i="3" s="1"/>
  <c r="L10" i="3"/>
  <c r="AB20" i="3"/>
  <c r="G51" i="3"/>
  <c r="I51" i="3" s="1"/>
  <c r="J51" i="3" s="1"/>
  <c r="G43" i="3"/>
  <c r="I43" i="3" s="1"/>
  <c r="J43" i="3" s="1"/>
  <c r="L43" i="3"/>
  <c r="L13" i="3"/>
  <c r="G33" i="3"/>
  <c r="I33" i="3" s="1"/>
  <c r="J33" i="3" s="1"/>
  <c r="G44" i="3"/>
  <c r="I44" i="3" s="1"/>
  <c r="J44" i="3" s="1"/>
  <c r="AB51" i="3"/>
  <c r="W39" i="3"/>
  <c r="Y39" i="3" s="1"/>
  <c r="Z39" i="3" s="1"/>
  <c r="L9" i="3"/>
  <c r="L8" i="3"/>
  <c r="G9" i="3"/>
  <c r="I9" i="3" s="1"/>
  <c r="J9" i="3" s="1"/>
  <c r="W26" i="3"/>
  <c r="Y26" i="3" s="1"/>
  <c r="Z26" i="3" s="1"/>
  <c r="L50" i="3"/>
  <c r="L55" i="3"/>
  <c r="L47" i="3"/>
  <c r="G35" i="3"/>
  <c r="I35" i="3" s="1"/>
  <c r="J35" i="3" s="1"/>
  <c r="AB30" i="3"/>
  <c r="AB33" i="3"/>
  <c r="W33" i="3"/>
  <c r="Y33" i="3" s="1"/>
  <c r="Z33" i="3" s="1"/>
  <c r="W38" i="3"/>
  <c r="Y38" i="3" s="1"/>
  <c r="Z38" i="3" s="1"/>
  <c r="X50" i="3"/>
  <c r="X56" i="3"/>
  <c r="X29" i="3"/>
  <c r="H28" i="3"/>
  <c r="K28" i="3" s="1"/>
  <c r="X19" i="3"/>
  <c r="H37" i="3"/>
  <c r="X34" i="3"/>
  <c r="H50" i="3"/>
  <c r="X27" i="3"/>
  <c r="H49" i="3"/>
  <c r="X25" i="3"/>
  <c r="X43" i="3"/>
  <c r="X36" i="3"/>
  <c r="X35" i="3"/>
  <c r="H34" i="3"/>
  <c r="X52" i="3"/>
  <c r="X22" i="3"/>
  <c r="X45" i="3"/>
  <c r="X48" i="3"/>
  <c r="X18" i="3"/>
  <c r="H41" i="3"/>
  <c r="H46" i="3"/>
  <c r="K46" i="3" s="1"/>
  <c r="H39" i="3"/>
  <c r="K39" i="3" s="1"/>
  <c r="N39" i="3" s="1"/>
  <c r="D39" i="3" s="1"/>
  <c r="O39" i="3" s="1"/>
  <c r="H24" i="3"/>
  <c r="X21" i="3"/>
  <c r="X31" i="3"/>
  <c r="H35" i="3"/>
  <c r="H45" i="3"/>
  <c r="K45" i="3" s="1"/>
  <c r="N45" i="3" s="1"/>
  <c r="D45" i="3" s="1"/>
  <c r="O45" i="3" s="1"/>
  <c r="H17" i="3"/>
  <c r="H13" i="3"/>
  <c r="H20" i="3"/>
  <c r="X30" i="3"/>
  <c r="X42" i="3"/>
  <c r="X23" i="3"/>
  <c r="X57" i="3"/>
  <c r="H29" i="3"/>
  <c r="H22" i="3"/>
  <c r="X20" i="3"/>
  <c r="H30" i="3"/>
  <c r="H32" i="3"/>
  <c r="H8" i="3"/>
  <c r="H47" i="3"/>
  <c r="H27" i="3"/>
  <c r="X37" i="3"/>
  <c r="X32" i="3"/>
  <c r="X44" i="3"/>
  <c r="X39" i="3"/>
  <c r="AA39" i="3" s="1"/>
  <c r="H31" i="3"/>
  <c r="X49" i="3"/>
  <c r="H36" i="3"/>
  <c r="H38" i="3"/>
  <c r="H21" i="3"/>
  <c r="H23" i="3"/>
  <c r="X17" i="3"/>
  <c r="X13" i="3"/>
  <c r="X26" i="3"/>
  <c r="X54" i="3"/>
  <c r="X33" i="3"/>
  <c r="X47" i="3"/>
  <c r="H57" i="3"/>
  <c r="X46" i="3"/>
  <c r="X41" i="3"/>
  <c r="H26" i="3"/>
  <c r="H16" i="3"/>
  <c r="H52" i="3"/>
  <c r="X10" i="3"/>
  <c r="H12" i="3"/>
  <c r="H44" i="3"/>
  <c r="X24" i="3"/>
  <c r="H33" i="3"/>
  <c r="X14" i="3"/>
  <c r="AA14" i="3" s="1"/>
  <c r="X11" i="3"/>
  <c r="X9" i="3"/>
  <c r="H42" i="3"/>
  <c r="X40" i="3"/>
  <c r="H25" i="3"/>
  <c r="H11" i="3"/>
  <c r="X8" i="3"/>
  <c r="X16" i="3"/>
  <c r="H53" i="3"/>
  <c r="X12" i="3"/>
  <c r="AA12" i="3" s="1"/>
  <c r="H43" i="3"/>
  <c r="H40" i="3"/>
  <c r="H55" i="3"/>
  <c r="H48" i="3"/>
  <c r="X28" i="3"/>
  <c r="AA28" i="3" s="1"/>
  <c r="X53" i="3"/>
  <c r="X51" i="3"/>
  <c r="H15" i="3"/>
  <c r="H9" i="3"/>
  <c r="H54" i="3"/>
  <c r="H56" i="3"/>
  <c r="H14" i="3"/>
  <c r="H51" i="3"/>
  <c r="H10" i="3"/>
  <c r="W29" i="3"/>
  <c r="Y29" i="3" s="1"/>
  <c r="Z29" i="3" s="1"/>
  <c r="AB24" i="3"/>
  <c r="AB10" i="3"/>
  <c r="L26" i="3"/>
  <c r="G8" i="3"/>
  <c r="I8" i="3" s="1"/>
  <c r="J8" i="3" s="1"/>
  <c r="W21" i="3"/>
  <c r="Y21" i="3" s="1"/>
  <c r="Z21" i="3" s="1"/>
  <c r="L29" i="3"/>
  <c r="G29" i="3"/>
  <c r="I29" i="3" s="1"/>
  <c r="J29" i="3" s="1"/>
  <c r="W11" i="3"/>
  <c r="Y11" i="3" s="1"/>
  <c r="Z11" i="3" s="1"/>
  <c r="AB16" i="3"/>
  <c r="AB14" i="3"/>
  <c r="AB49" i="3"/>
  <c r="G52" i="3"/>
  <c r="I52" i="3" s="1"/>
  <c r="J52" i="3" s="1"/>
  <c r="G40" i="3"/>
  <c r="I40" i="3" s="1"/>
  <c r="J40" i="3" s="1"/>
  <c r="G38" i="3"/>
  <c r="I38" i="3" s="1"/>
  <c r="J38" i="3" s="1"/>
  <c r="AB34" i="3"/>
  <c r="G25" i="3"/>
  <c r="I25" i="3" s="1"/>
  <c r="J25" i="3" s="1"/>
  <c r="G32" i="3"/>
  <c r="I32" i="3" s="1"/>
  <c r="J32" i="3" s="1"/>
  <c r="AB21" i="3"/>
  <c r="L56" i="3"/>
  <c r="G24" i="3"/>
  <c r="I24" i="3" s="1"/>
  <c r="J24" i="3" s="1"/>
  <c r="L30" i="3"/>
  <c r="AB17" i="3"/>
  <c r="G37" i="3"/>
  <c r="I37" i="3" s="1"/>
  <c r="J37" i="3" s="1"/>
  <c r="W20" i="3"/>
  <c r="Y20" i="3" s="1"/>
  <c r="Z20" i="3" s="1"/>
  <c r="AB25" i="3"/>
  <c r="L28" i="3"/>
  <c r="W48" i="3"/>
  <c r="Y48" i="3" s="1"/>
  <c r="Z48" i="3" s="1"/>
  <c r="L52" i="3"/>
  <c r="L40" i="3"/>
  <c r="AB36" i="3"/>
  <c r="G23" i="3"/>
  <c r="I23" i="3" s="1"/>
  <c r="J23" i="3" s="1"/>
  <c r="G50" i="3"/>
  <c r="I50" i="3" s="1"/>
  <c r="J50" i="3" s="1"/>
  <c r="L17" i="3"/>
  <c r="G47" i="3"/>
  <c r="I47" i="3" s="1"/>
  <c r="J47" i="3" s="1"/>
  <c r="G54" i="3"/>
  <c r="I54" i="3" s="1"/>
  <c r="J54" i="3" s="1"/>
  <c r="G41" i="3"/>
  <c r="I41" i="3" s="1"/>
  <c r="J41" i="3" s="1"/>
  <c r="AB27" i="3"/>
  <c r="G53" i="3"/>
  <c r="I53" i="3" s="1"/>
  <c r="J53" i="3" s="1"/>
  <c r="G17" i="3"/>
  <c r="I17" i="3" s="1"/>
  <c r="J17" i="3" s="1"/>
  <c r="W19" i="3"/>
  <c r="Y19" i="3" s="1"/>
  <c r="Z19" i="3" s="1"/>
  <c r="G21" i="3"/>
  <c r="I21" i="3" s="1"/>
  <c r="J21" i="3" s="1"/>
  <c r="AB26" i="3"/>
  <c r="G13" i="3"/>
  <c r="I13" i="3" s="1"/>
  <c r="J13" i="3" s="1"/>
  <c r="W30" i="3"/>
  <c r="Y30" i="3" s="1"/>
  <c r="Z30" i="3" s="1"/>
  <c r="W44" i="3"/>
  <c r="Y44" i="3" s="1"/>
  <c r="Z44" i="3" s="1"/>
  <c r="AB29" i="3"/>
  <c r="AB41" i="3"/>
  <c r="AB53" i="3"/>
  <c r="W22" i="3"/>
  <c r="Y22" i="3" s="1"/>
  <c r="Z22" i="3" s="1"/>
  <c r="L42" i="3"/>
  <c r="AB57" i="3"/>
  <c r="W51" i="3"/>
  <c r="Y51" i="3" s="1"/>
  <c r="Z51" i="3" s="1"/>
  <c r="G31" i="3"/>
  <c r="I31" i="3" s="1"/>
  <c r="J31" i="3" s="1"/>
  <c r="G10" i="3"/>
  <c r="I10" i="3" s="1"/>
  <c r="J10" i="3" s="1"/>
  <c r="L32" i="3"/>
  <c r="W43" i="3"/>
  <c r="Y43" i="3" s="1"/>
  <c r="Z43" i="3" s="1"/>
  <c r="L53" i="3"/>
  <c r="G30" i="3"/>
  <c r="I30" i="3" s="1"/>
  <c r="J30" i="3" s="1"/>
  <c r="G22" i="3"/>
  <c r="I22" i="3" s="1"/>
  <c r="J22" i="3" s="1"/>
  <c r="W23" i="3"/>
  <c r="Y23" i="3" s="1"/>
  <c r="Z23" i="3" s="1"/>
  <c r="L12" i="3"/>
  <c r="L19" i="3"/>
  <c r="G27" i="3"/>
  <c r="I27" i="3" s="1"/>
  <c r="J27" i="3" s="1"/>
  <c r="K27" i="3" s="1"/>
  <c r="G56" i="3"/>
  <c r="I56" i="3" s="1"/>
  <c r="J56" i="3" s="1"/>
  <c r="L35" i="3"/>
  <c r="W17" i="3"/>
  <c r="Y17" i="3" s="1"/>
  <c r="Z17" i="3" s="1"/>
  <c r="AB44" i="3"/>
  <c r="W24" i="3"/>
  <c r="Y24" i="3" s="1"/>
  <c r="Z24" i="3" s="1"/>
  <c r="AB43" i="3"/>
  <c r="G57" i="3"/>
  <c r="I57" i="3" s="1"/>
  <c r="J57" i="3" s="1"/>
  <c r="G48" i="3"/>
  <c r="I48" i="3" s="1"/>
  <c r="J48" i="3" s="1"/>
  <c r="G42" i="3"/>
  <c r="I42" i="3" s="1"/>
  <c r="J42" i="3" s="1"/>
  <c r="L20" i="3"/>
  <c r="AB56" i="3"/>
  <c r="L46" i="3"/>
  <c r="L11" i="3"/>
  <c r="AB39" i="3"/>
  <c r="L14" i="3"/>
  <c r="AB13" i="3"/>
  <c r="AB11" i="3"/>
  <c r="W50" i="3"/>
  <c r="Y50" i="3" s="1"/>
  <c r="Z50" i="3" s="1"/>
  <c r="L48" i="3"/>
  <c r="L44" i="3"/>
  <c r="W36" i="3"/>
  <c r="Y36" i="3" s="1"/>
  <c r="Z36" i="3" s="1"/>
  <c r="L31" i="3"/>
  <c r="AB48" i="3"/>
  <c r="X38" i="3"/>
  <c r="G36" i="3"/>
  <c r="I36" i="3" s="1"/>
  <c r="J36" i="3" s="1"/>
  <c r="AB50" i="3"/>
  <c r="AA29" i="3" l="1"/>
  <c r="K19" i="3"/>
  <c r="AA53" i="3"/>
  <c r="K20" i="3"/>
  <c r="AA55" i="3"/>
  <c r="AD55" i="3" s="1"/>
  <c r="T55" i="3" s="1"/>
  <c r="AE55" i="3" s="1"/>
  <c r="AA34" i="3"/>
  <c r="AD34" i="3" s="1"/>
  <c r="T34" i="3" s="1"/>
  <c r="AE34" i="3" s="1"/>
  <c r="K41" i="3"/>
  <c r="N41" i="3" s="1"/>
  <c r="D41" i="3" s="1"/>
  <c r="O41" i="3" s="1"/>
  <c r="AA15" i="3"/>
  <c r="AD15" i="3" s="1"/>
  <c r="T15" i="3" s="1"/>
  <c r="AE15" i="3" s="1"/>
  <c r="AA45" i="3"/>
  <c r="AD45" i="3" s="1"/>
  <c r="T45" i="3" s="1"/>
  <c r="AE45" i="3" s="1"/>
  <c r="AA22" i="3"/>
  <c r="AD22" i="3" s="1"/>
  <c r="T22" i="3" s="1"/>
  <c r="AE22" i="3" s="1"/>
  <c r="AA40" i="3"/>
  <c r="AD40" i="3" s="1"/>
  <c r="T40" i="3" s="1"/>
  <c r="AE40" i="3" s="1"/>
  <c r="K18" i="3"/>
  <c r="N18" i="3" s="1"/>
  <c r="D18" i="3" s="1"/>
  <c r="O18" i="3" s="1"/>
  <c r="AA16" i="3"/>
  <c r="K26" i="3"/>
  <c r="N26" i="3" s="1"/>
  <c r="D26" i="3" s="1"/>
  <c r="O26" i="3" s="1"/>
  <c r="K34" i="3"/>
  <c r="N34" i="3" s="1"/>
  <c r="D34" i="3" s="1"/>
  <c r="O34" i="3" s="1"/>
  <c r="AA33" i="3"/>
  <c r="AD33" i="3" s="1"/>
  <c r="T33" i="3" s="1"/>
  <c r="AE33" i="3" s="1"/>
  <c r="K8" i="3"/>
  <c r="N8" i="3" s="1"/>
  <c r="D8" i="3" s="1"/>
  <c r="O8" i="3" s="1"/>
  <c r="AD28" i="3"/>
  <c r="T28" i="3" s="1"/>
  <c r="AE28" i="3" s="1"/>
  <c r="K33" i="3"/>
  <c r="N33" i="3" s="1"/>
  <c r="D33" i="3" s="1"/>
  <c r="O33" i="3" s="1"/>
  <c r="AA35" i="3"/>
  <c r="AD35" i="3" s="1"/>
  <c r="T35" i="3" s="1"/>
  <c r="AE35" i="3" s="1"/>
  <c r="AA23" i="3"/>
  <c r="AD23" i="3" s="1"/>
  <c r="T23" i="3" s="1"/>
  <c r="AE23" i="3" s="1"/>
  <c r="K52" i="3"/>
  <c r="N52" i="3" s="1"/>
  <c r="D52" i="3" s="1"/>
  <c r="O52" i="3" s="1"/>
  <c r="AA46" i="3"/>
  <c r="AD46" i="3" s="1"/>
  <c r="T46" i="3" s="1"/>
  <c r="AE46" i="3" s="1"/>
  <c r="K55" i="3"/>
  <c r="N55" i="3" s="1"/>
  <c r="D55" i="3" s="1"/>
  <c r="O55" i="3" s="1"/>
  <c r="AA42" i="3"/>
  <c r="AD42" i="3" s="1"/>
  <c r="T42" i="3" s="1"/>
  <c r="AE42" i="3" s="1"/>
  <c r="AA27" i="3"/>
  <c r="AD27" i="3" s="1"/>
  <c r="T27" i="3" s="1"/>
  <c r="AE27" i="3" s="1"/>
  <c r="K11" i="3"/>
  <c r="N11" i="3" s="1"/>
  <c r="D11" i="3" s="1"/>
  <c r="O11" i="3" s="1"/>
  <c r="K44" i="3"/>
  <c r="AA13" i="3"/>
  <c r="AD13" i="3" s="1"/>
  <c r="T13" i="3" s="1"/>
  <c r="AE13" i="3" s="1"/>
  <c r="AA51" i="3"/>
  <c r="AD51" i="3" s="1"/>
  <c r="T51" i="3" s="1"/>
  <c r="AE51" i="3" s="1"/>
  <c r="N19" i="3"/>
  <c r="D19" i="3" s="1"/>
  <c r="O19" i="3" s="1"/>
  <c r="N20" i="3"/>
  <c r="D20" i="3" s="1"/>
  <c r="O20" i="3" s="1"/>
  <c r="K16" i="3"/>
  <c r="N16" i="3" s="1"/>
  <c r="D16" i="3" s="1"/>
  <c r="O16" i="3" s="1"/>
  <c r="AA41" i="3"/>
  <c r="AD41" i="3" s="1"/>
  <c r="T41" i="3" s="1"/>
  <c r="AE41" i="3" s="1"/>
  <c r="K32" i="3"/>
  <c r="N32" i="3" s="1"/>
  <c r="D32" i="3" s="1"/>
  <c r="O32" i="3" s="1"/>
  <c r="AA20" i="3"/>
  <c r="AD20" i="3" s="1"/>
  <c r="T20" i="3" s="1"/>
  <c r="AE20" i="3" s="1"/>
  <c r="AA11" i="3"/>
  <c r="AD11" i="3" s="1"/>
  <c r="T11" i="3" s="1"/>
  <c r="AE11" i="3" s="1"/>
  <c r="K48" i="3"/>
  <c r="N48" i="3" s="1"/>
  <c r="D48" i="3" s="1"/>
  <c r="O48" i="3" s="1"/>
  <c r="K17" i="3"/>
  <c r="N17" i="3" s="1"/>
  <c r="D17" i="3" s="1"/>
  <c r="O17" i="3" s="1"/>
  <c r="K23" i="3"/>
  <c r="N23" i="3" s="1"/>
  <c r="D23" i="3" s="1"/>
  <c r="O23" i="3" s="1"/>
  <c r="K37" i="3"/>
  <c r="N37" i="3" s="1"/>
  <c r="D37" i="3" s="1"/>
  <c r="O37" i="3" s="1"/>
  <c r="K29" i="3"/>
  <c r="N29" i="3" s="1"/>
  <c r="D29" i="3" s="1"/>
  <c r="O29" i="3" s="1"/>
  <c r="AA25" i="3"/>
  <c r="AD25" i="3" s="1"/>
  <c r="T25" i="3" s="1"/>
  <c r="AE25" i="3" s="1"/>
  <c r="K57" i="3"/>
  <c r="N57" i="3" s="1"/>
  <c r="D57" i="3" s="1"/>
  <c r="O57" i="3" s="1"/>
  <c r="K10" i="3"/>
  <c r="N10" i="3" s="1"/>
  <c r="D10" i="3" s="1"/>
  <c r="O10" i="3" s="1"/>
  <c r="K53" i="3"/>
  <c r="N53" i="3" s="1"/>
  <c r="D53" i="3" s="1"/>
  <c r="O53" i="3" s="1"/>
  <c r="K38" i="3"/>
  <c r="N38" i="3" s="1"/>
  <c r="D38" i="3" s="1"/>
  <c r="O38" i="3" s="1"/>
  <c r="AA37" i="3"/>
  <c r="AD37" i="3" s="1"/>
  <c r="T37" i="3" s="1"/>
  <c r="AE37" i="3" s="1"/>
  <c r="AA32" i="3"/>
  <c r="AD32" i="3" s="1"/>
  <c r="T32" i="3" s="1"/>
  <c r="AE32" i="3" s="1"/>
  <c r="AD29" i="3"/>
  <c r="T29" i="3" s="1"/>
  <c r="AE29" i="3" s="1"/>
  <c r="K15" i="3"/>
  <c r="N15" i="3" s="1"/>
  <c r="D15" i="3" s="1"/>
  <c r="O15" i="3" s="1"/>
  <c r="K43" i="3"/>
  <c r="N43" i="3" s="1"/>
  <c r="D43" i="3" s="1"/>
  <c r="O43" i="3" s="1"/>
  <c r="AA57" i="3"/>
  <c r="AD57" i="3" s="1"/>
  <c r="T57" i="3" s="1"/>
  <c r="AE57" i="3" s="1"/>
  <c r="AD12" i="3"/>
  <c r="T12" i="3" s="1"/>
  <c r="AE12" i="3" s="1"/>
  <c r="K9" i="3"/>
  <c r="N9" i="3" s="1"/>
  <c r="D9" i="3" s="1"/>
  <c r="O9" i="3" s="1"/>
  <c r="AA38" i="3"/>
  <c r="AD38" i="3" s="1"/>
  <c r="T38" i="3" s="1"/>
  <c r="AE38" i="3" s="1"/>
  <c r="AA47" i="3"/>
  <c r="AD47" i="3" s="1"/>
  <c r="T47" i="3" s="1"/>
  <c r="AE47" i="3" s="1"/>
  <c r="AA49" i="3"/>
  <c r="AD49" i="3" s="1"/>
  <c r="T49" i="3" s="1"/>
  <c r="AE49" i="3" s="1"/>
  <c r="AA26" i="3"/>
  <c r="AA56" i="3"/>
  <c r="AA8" i="3"/>
  <c r="AD8" i="3" s="1"/>
  <c r="T8" i="3" s="1"/>
  <c r="AE8" i="3" s="1"/>
  <c r="K14" i="3"/>
  <c r="N14" i="3" s="1"/>
  <c r="D14" i="3" s="1"/>
  <c r="O14" i="3" s="1"/>
  <c r="K25" i="3"/>
  <c r="N25" i="3" s="1"/>
  <c r="D25" i="3" s="1"/>
  <c r="O25" i="3" s="1"/>
  <c r="K12" i="3"/>
  <c r="N12" i="3" s="1"/>
  <c r="D12" i="3" s="1"/>
  <c r="O12" i="3" s="1"/>
  <c r="K35" i="3"/>
  <c r="N35" i="3" s="1"/>
  <c r="D35" i="3" s="1"/>
  <c r="O35" i="3" s="1"/>
  <c r="AD53" i="3"/>
  <c r="T53" i="3" s="1"/>
  <c r="AE53" i="3" s="1"/>
  <c r="K50" i="3"/>
  <c r="N50" i="3" s="1"/>
  <c r="D50" i="3" s="1"/>
  <c r="O50" i="3" s="1"/>
  <c r="AD39" i="3"/>
  <c r="T39" i="3" s="1"/>
  <c r="AE39" i="3" s="1"/>
  <c r="AA44" i="3"/>
  <c r="AD44" i="3" s="1"/>
  <c r="T44" i="3" s="1"/>
  <c r="AE44" i="3" s="1"/>
  <c r="AA24" i="3"/>
  <c r="AD24" i="3" s="1"/>
  <c r="T24" i="3" s="1"/>
  <c r="AE24" i="3" s="1"/>
  <c r="K22" i="3"/>
  <c r="N22" i="3" s="1"/>
  <c r="D22" i="3" s="1"/>
  <c r="O22" i="3" s="1"/>
  <c r="AA52" i="3"/>
  <c r="AD52" i="3" s="1"/>
  <c r="T52" i="3" s="1"/>
  <c r="AE52" i="3" s="1"/>
  <c r="N46" i="3"/>
  <c r="D46" i="3" s="1"/>
  <c r="O46" i="3" s="1"/>
  <c r="K54" i="3"/>
  <c r="N54" i="3" s="1"/>
  <c r="D54" i="3" s="1"/>
  <c r="O54" i="3" s="1"/>
  <c r="AA10" i="3"/>
  <c r="AD10" i="3" s="1"/>
  <c r="T10" i="3" s="1"/>
  <c r="AE10" i="3" s="1"/>
  <c r="AA17" i="3"/>
  <c r="AD17" i="3" s="1"/>
  <c r="T17" i="3" s="1"/>
  <c r="AE17" i="3" s="1"/>
  <c r="K24" i="3"/>
  <c r="N24" i="3" s="1"/>
  <c r="D24" i="3" s="1"/>
  <c r="O24" i="3" s="1"/>
  <c r="K21" i="3"/>
  <c r="N21" i="3" s="1"/>
  <c r="D21" i="3" s="1"/>
  <c r="O21" i="3" s="1"/>
  <c r="AA48" i="3"/>
  <c r="AD48" i="3" s="1"/>
  <c r="T48" i="3" s="1"/>
  <c r="AE48" i="3" s="1"/>
  <c r="K42" i="3"/>
  <c r="AA43" i="3"/>
  <c r="AD43" i="3" s="1"/>
  <c r="T43" i="3" s="1"/>
  <c r="AE43" i="3" s="1"/>
  <c r="AA19" i="3"/>
  <c r="AD19" i="3" s="1"/>
  <c r="T19" i="3" s="1"/>
  <c r="AE19" i="3" s="1"/>
  <c r="N28" i="3"/>
  <c r="D28" i="3" s="1"/>
  <c r="O28" i="3" s="1"/>
  <c r="AD14" i="3"/>
  <c r="T14" i="3" s="1"/>
  <c r="AE14" i="3" s="1"/>
  <c r="AD56" i="3"/>
  <c r="T56" i="3" s="1"/>
  <c r="AE56" i="3" s="1"/>
  <c r="AA9" i="3"/>
  <c r="AD9" i="3" s="1"/>
  <c r="T9" i="3" s="1"/>
  <c r="AE9" i="3" s="1"/>
  <c r="AA18" i="3"/>
  <c r="AD18" i="3" s="1"/>
  <c r="T18" i="3" s="1"/>
  <c r="AE18" i="3" s="1"/>
  <c r="K51" i="3"/>
  <c r="N51" i="3" s="1"/>
  <c r="D51" i="3" s="1"/>
  <c r="O51" i="3" s="1"/>
  <c r="N44" i="3"/>
  <c r="D44" i="3" s="1"/>
  <c r="O44" i="3" s="1"/>
  <c r="AA54" i="3"/>
  <c r="AD54" i="3" s="1"/>
  <c r="T54" i="3" s="1"/>
  <c r="AE54" i="3" s="1"/>
  <c r="AA31" i="3"/>
  <c r="AD31" i="3" s="1"/>
  <c r="T31" i="3" s="1"/>
  <c r="AE31" i="3" s="1"/>
  <c r="K49" i="3"/>
  <c r="N49" i="3" s="1"/>
  <c r="D49" i="3" s="1"/>
  <c r="O49" i="3" s="1"/>
  <c r="N27" i="3"/>
  <c r="D27" i="3" s="1"/>
  <c r="O27" i="3" s="1"/>
  <c r="AD16" i="3"/>
  <c r="T16" i="3" s="1"/>
  <c r="AE16" i="3" s="1"/>
  <c r="K31" i="3"/>
  <c r="N31" i="3" s="1"/>
  <c r="D31" i="3" s="1"/>
  <c r="O31" i="3" s="1"/>
  <c r="K40" i="3"/>
  <c r="N40" i="3" s="1"/>
  <c r="D40" i="3" s="1"/>
  <c r="O40" i="3" s="1"/>
  <c r="AA21" i="3"/>
  <c r="AD21" i="3" s="1"/>
  <c r="T21" i="3" s="1"/>
  <c r="AE21" i="3" s="1"/>
  <c r="AA30" i="3"/>
  <c r="AD30" i="3" s="1"/>
  <c r="T30" i="3" s="1"/>
  <c r="AE30" i="3" s="1"/>
  <c r="K13" i="3"/>
  <c r="N13" i="3" s="1"/>
  <c r="D13" i="3" s="1"/>
  <c r="O13" i="3" s="1"/>
  <c r="K30" i="3"/>
  <c r="N30" i="3" s="1"/>
  <c r="D30" i="3" s="1"/>
  <c r="O30" i="3" s="1"/>
  <c r="K47" i="3"/>
  <c r="N47" i="3" s="1"/>
  <c r="D47" i="3" s="1"/>
  <c r="O47" i="3" s="1"/>
  <c r="N42" i="3"/>
  <c r="D42" i="3" s="1"/>
  <c r="O42" i="3" s="1"/>
  <c r="K56" i="3"/>
  <c r="N56" i="3" s="1"/>
  <c r="D56" i="3" s="1"/>
  <c r="O56" i="3" s="1"/>
  <c r="AD26" i="3"/>
  <c r="T26" i="3" s="1"/>
  <c r="AE26" i="3" s="1"/>
  <c r="K36" i="3"/>
  <c r="N36" i="3" s="1"/>
  <c r="D36" i="3" s="1"/>
  <c r="O36" i="3" s="1"/>
  <c r="AA36" i="3"/>
  <c r="AD36" i="3" s="1"/>
  <c r="T36" i="3" s="1"/>
  <c r="AE36" i="3" s="1"/>
  <c r="AA50" i="3"/>
  <c r="AD50" i="3" s="1"/>
  <c r="T50" i="3" s="1"/>
  <c r="AE50" i="3" s="1"/>
</calcChain>
</file>

<file path=xl/sharedStrings.xml><?xml version="1.0" encoding="utf-8"?>
<sst xmlns="http://schemas.openxmlformats.org/spreadsheetml/2006/main" count="314" uniqueCount="308">
  <si>
    <t>+501751,0</t>
  </si>
  <si>
    <t>+024729,0</t>
  </si>
  <si>
    <t>+473442,0</t>
  </si>
  <si>
    <t>+012042,0</t>
  </si>
  <si>
    <t>+470548,0</t>
  </si>
  <si>
    <t>+022331,0</t>
  </si>
  <si>
    <t>+450848,0</t>
  </si>
  <si>
    <t>+012853,0</t>
  </si>
  <si>
    <t>+464918,0</t>
  </si>
  <si>
    <t>+014146,0</t>
  </si>
  <si>
    <t>+030750,0</t>
  </si>
  <si>
    <t>+490812,0</t>
  </si>
  <si>
    <t>+024636,0</t>
  </si>
  <si>
    <t>+430836,0</t>
  </si>
  <si>
    <t>+030000,0</t>
  </si>
  <si>
    <t>+432000,0</t>
  </si>
  <si>
    <t>-002146,0</t>
  </si>
  <si>
    <t>+491355,0</t>
  </si>
  <si>
    <t>+040408,0</t>
  </si>
  <si>
    <t>+472532,0</t>
  </si>
  <si>
    <t>+020257,0</t>
  </si>
  <si>
    <t>+481146,0</t>
  </si>
  <si>
    <t>+031841,0</t>
  </si>
  <si>
    <t>+412131,0</t>
  </si>
  <si>
    <t>+020859,0</t>
  </si>
  <si>
    <t>Gennep</t>
  </si>
  <si>
    <t>Venlo</t>
  </si>
  <si>
    <t>+514031,1</t>
  </si>
  <si>
    <t>+060152,6</t>
  </si>
  <si>
    <t>Chimay</t>
  </si>
  <si>
    <t>+500208,8</t>
  </si>
  <si>
    <t>+042239,7</t>
  </si>
  <si>
    <t>Duffel</t>
  </si>
  <si>
    <t>Lommel</t>
  </si>
  <si>
    <t>+511441,0</t>
  </si>
  <si>
    <t>+051544,1</t>
  </si>
  <si>
    <t>Maaseik</t>
  </si>
  <si>
    <t>+510546,6</t>
  </si>
  <si>
    <t>+054804,7</t>
  </si>
  <si>
    <t>Meer</t>
  </si>
  <si>
    <t>Nivelles / Nijvel</t>
  </si>
  <si>
    <t>+503451,7</t>
  </si>
  <si>
    <t>+042146,4</t>
  </si>
  <si>
    <t>Mantes La Jolie</t>
  </si>
  <si>
    <t>+485956,0</t>
  </si>
  <si>
    <t>+014310,0</t>
  </si>
  <si>
    <t>Bergerac</t>
  </si>
  <si>
    <t>+445049,0</t>
  </si>
  <si>
    <t>+003024,0</t>
  </si>
  <si>
    <t>+484249,0</t>
  </si>
  <si>
    <t>+034344,0</t>
  </si>
  <si>
    <t>+435546,0</t>
  </si>
  <si>
    <t>+021055,0</t>
  </si>
  <si>
    <t>Peronne</t>
  </si>
  <si>
    <t>+495533,0</t>
  </si>
  <si>
    <t>+025617,0</t>
  </si>
  <si>
    <t>Perigueux</t>
  </si>
  <si>
    <t>Charleville Meziere</t>
  </si>
  <si>
    <t>+494539,0</t>
  </si>
  <si>
    <t>+044115,0</t>
  </si>
  <si>
    <t>+500032,0</t>
  </si>
  <si>
    <t>+433839,6</t>
  </si>
  <si>
    <t>-011713,0</t>
  </si>
  <si>
    <t>+472237,0</t>
  </si>
  <si>
    <t>+004319,0</t>
  </si>
  <si>
    <t>Barcelona</t>
  </si>
  <si>
    <t>Albi</t>
  </si>
  <si>
    <t>Arras</t>
  </si>
  <si>
    <t>Salbris</t>
  </si>
  <si>
    <t>Blois</t>
  </si>
  <si>
    <t>Bourges</t>
  </si>
  <si>
    <t>Brive</t>
  </si>
  <si>
    <t>Chalons en Champagne</t>
  </si>
  <si>
    <t xml:space="preserve">Chateauroux  </t>
  </si>
  <si>
    <t>Epehy</t>
  </si>
  <si>
    <t>Marseille</t>
  </si>
  <si>
    <t>Narbonne</t>
  </si>
  <si>
    <t>Pau</t>
  </si>
  <si>
    <t>Perpignan</t>
  </si>
  <si>
    <t>Reims</t>
  </si>
  <si>
    <t>Sens</t>
  </si>
  <si>
    <t>Sezanne</t>
  </si>
  <si>
    <t>Tours</t>
  </si>
  <si>
    <t>+485642,0</t>
  </si>
  <si>
    <t>+042258,0</t>
  </si>
  <si>
    <t>+440908,0</t>
  </si>
  <si>
    <t>+013133,0</t>
  </si>
  <si>
    <t>St. Vincent Tyrosse</t>
  </si>
  <si>
    <t>Groesbeek</t>
  </si>
  <si>
    <t>+514534,1</t>
  </si>
  <si>
    <t>+055520,0</t>
  </si>
  <si>
    <t>+512328,6</t>
  </si>
  <si>
    <t>+060912,0</t>
  </si>
  <si>
    <t>+003931,0</t>
  </si>
  <si>
    <t>Cahors-Caussade</t>
  </si>
  <si>
    <t>+451115,0</t>
  </si>
  <si>
    <t>Agen</t>
  </si>
  <si>
    <t>+441021,0</t>
  </si>
  <si>
    <t>+003921,0</t>
  </si>
  <si>
    <t>+424817,0</t>
  </si>
  <si>
    <t>+025244,0</t>
  </si>
  <si>
    <t>Afstand</t>
  </si>
  <si>
    <t>Vul hierboven uw eigen coördinaat in. Bij het wijzigen het + teken niet weghalen.</t>
  </si>
  <si>
    <t>Tongeren</t>
  </si>
  <si>
    <t>St. Quentin</t>
  </si>
  <si>
    <t>Orléans</t>
  </si>
  <si>
    <t>Deurne</t>
  </si>
  <si>
    <t>Hapert</t>
  </si>
  <si>
    <t>Ablis</t>
  </si>
  <si>
    <t>+483158,0</t>
  </si>
  <si>
    <t>+014952,0</t>
  </si>
  <si>
    <t>Argenton sur Creuse</t>
  </si>
  <si>
    <t>+463519,0</t>
  </si>
  <si>
    <t>+013135,0</t>
  </si>
  <si>
    <t>Breuil Le Vert/Clermont</t>
  </si>
  <si>
    <t>+492206,0</t>
  </si>
  <si>
    <t>+022557,0</t>
  </si>
  <si>
    <t>Chateaudun</t>
  </si>
  <si>
    <t>+480449,0</t>
  </si>
  <si>
    <t>+012114,0</t>
  </si>
  <si>
    <t>Creil</t>
  </si>
  <si>
    <t>+491457,0</t>
  </si>
  <si>
    <t>+022829,0</t>
  </si>
  <si>
    <t>Dax</t>
  </si>
  <si>
    <t>+434242,0</t>
  </si>
  <si>
    <t>-010241,0</t>
  </si>
  <si>
    <t>Etampes</t>
  </si>
  <si>
    <t>+482610,0</t>
  </si>
  <si>
    <t>+020957,0</t>
  </si>
  <si>
    <t>Gien</t>
  </si>
  <si>
    <t>+474200,0</t>
  </si>
  <si>
    <t>+023813,0</t>
  </si>
  <si>
    <t>La Ferte s/jouarre</t>
  </si>
  <si>
    <t>+485658,0</t>
  </si>
  <si>
    <t>+030618,0</t>
  </si>
  <si>
    <t>La Souterrainne</t>
  </si>
  <si>
    <t>+461411,0</t>
  </si>
  <si>
    <t>+012927,0</t>
  </si>
  <si>
    <t>Le Mans</t>
  </si>
  <si>
    <t>+480101,0</t>
  </si>
  <si>
    <t>+001146,0</t>
  </si>
  <si>
    <t>Limoges</t>
  </si>
  <si>
    <t>+455326,0</t>
  </si>
  <si>
    <t>+011725,0</t>
  </si>
  <si>
    <t>Lorris</t>
  </si>
  <si>
    <t>+475301,0</t>
  </si>
  <si>
    <t>+023043,0</t>
  </si>
  <si>
    <t>+431748,0</t>
  </si>
  <si>
    <t>+053659,0</t>
  </si>
  <si>
    <t>Meaux</t>
  </si>
  <si>
    <t>+485703,0</t>
  </si>
  <si>
    <t>+025313,0</t>
  </si>
  <si>
    <t>Mont de Marsan</t>
  </si>
  <si>
    <t>+435349,0</t>
  </si>
  <si>
    <t>-002857,0</t>
  </si>
  <si>
    <t>Montelimar</t>
  </si>
  <si>
    <t>+443234,0</t>
  </si>
  <si>
    <t>+044620,0</t>
  </si>
  <si>
    <t>Montauban</t>
  </si>
  <si>
    <t>+440142,0</t>
  </si>
  <si>
    <t>+012052,0</t>
  </si>
  <si>
    <t>+493339,0</t>
  </si>
  <si>
    <t>+030234,0</t>
  </si>
  <si>
    <t>Orange</t>
  </si>
  <si>
    <t>+440744,0</t>
  </si>
  <si>
    <t>+044748,0</t>
  </si>
  <si>
    <t>+475705,0</t>
  </si>
  <si>
    <t>+015047,0</t>
  </si>
  <si>
    <t>Rethel</t>
  </si>
  <si>
    <t>+493116,0</t>
  </si>
  <si>
    <t>+042238,0</t>
  </si>
  <si>
    <t>Ruffec</t>
  </si>
  <si>
    <t>+460138,0</t>
  </si>
  <si>
    <t>+001136,0</t>
  </si>
  <si>
    <t>+495027,0</t>
  </si>
  <si>
    <t>+031734,0</t>
  </si>
  <si>
    <t>Tarbes</t>
  </si>
  <si>
    <t>+431238,0</t>
  </si>
  <si>
    <t>+000426,0</t>
  </si>
  <si>
    <t>Troyes</t>
  </si>
  <si>
    <t>+481742,0</t>
  </si>
  <si>
    <t>+040352,0</t>
  </si>
  <si>
    <t>Vervins</t>
  </si>
  <si>
    <t>+494941,0</t>
  </si>
  <si>
    <t>+035444,0</t>
  </si>
  <si>
    <t xml:space="preserve">Vierzon  </t>
  </si>
  <si>
    <t>+471318,0</t>
  </si>
  <si>
    <t>+020404,0</t>
  </si>
  <si>
    <t>Asse-Zellik</t>
  </si>
  <si>
    <t>+505251,7</t>
  </si>
  <si>
    <t>Essen-Nispen</t>
  </si>
  <si>
    <t>+512838,7</t>
  </si>
  <si>
    <t>+042826,6</t>
  </si>
  <si>
    <t>Feluy</t>
  </si>
  <si>
    <t>+503246,0</t>
  </si>
  <si>
    <t>+041221,0</t>
  </si>
  <si>
    <t>Hannut</t>
  </si>
  <si>
    <t>+504040,0</t>
  </si>
  <si>
    <t>+050531,0</t>
  </si>
  <si>
    <t>Hasselt</t>
  </si>
  <si>
    <t>+505627,8</t>
  </si>
  <si>
    <t>+052050,1</t>
  </si>
  <si>
    <t>Huy</t>
  </si>
  <si>
    <t>+503538,0</t>
  </si>
  <si>
    <t>+051815,5</t>
  </si>
  <si>
    <t>Isnes</t>
  </si>
  <si>
    <t>+503016,2</t>
  </si>
  <si>
    <t>+044308,3</t>
  </si>
  <si>
    <t>Le Bruly</t>
  </si>
  <si>
    <t>+495808,0</t>
  </si>
  <si>
    <t>+043135,4</t>
  </si>
  <si>
    <t>Marche</t>
  </si>
  <si>
    <t>+501429,9</t>
  </si>
  <si>
    <t>+052001,6</t>
  </si>
  <si>
    <t>+504641,9</t>
  </si>
  <si>
    <t>+031205,2</t>
  </si>
  <si>
    <t>Pommeroeul</t>
  </si>
  <si>
    <t>+502707,4</t>
  </si>
  <si>
    <t>+034331,2</t>
  </si>
  <si>
    <t>Quivrain</t>
  </si>
  <si>
    <t>+502441,0</t>
  </si>
  <si>
    <t>+034140,0</t>
  </si>
  <si>
    <t>Ronquieres</t>
  </si>
  <si>
    <t>St. Job in't 'Goor</t>
  </si>
  <si>
    <t>+511835,0</t>
  </si>
  <si>
    <t>+043310,0</t>
  </si>
  <si>
    <t>+504721,0</t>
  </si>
  <si>
    <t>+053223,4</t>
  </si>
  <si>
    <t>Boxtel</t>
  </si>
  <si>
    <t>+513618,3</t>
  </si>
  <si>
    <t>+051916,5</t>
  </si>
  <si>
    <t>Duiven</t>
  </si>
  <si>
    <t>+515825,0</t>
  </si>
  <si>
    <t>+060028,3</t>
  </si>
  <si>
    <t>+512110,0</t>
  </si>
  <si>
    <t>+051610,0</t>
  </si>
  <si>
    <t>Heteren</t>
  </si>
  <si>
    <t>+515720,7</t>
  </si>
  <si>
    <t>+054537,2</t>
  </si>
  <si>
    <t>Reusel</t>
  </si>
  <si>
    <t>+511940,9</t>
  </si>
  <si>
    <t>+050927,5</t>
  </si>
  <si>
    <t>Roermond/Herkenbosch</t>
  </si>
  <si>
    <t>+511031,3</t>
  </si>
  <si>
    <t>+060105,2</t>
  </si>
  <si>
    <t>Roodeschool</t>
  </si>
  <si>
    <t>+532705,0</t>
  </si>
  <si>
    <t>+064758,0</t>
  </si>
  <si>
    <t>Rosmalen</t>
  </si>
  <si>
    <t>+514305,4</t>
  </si>
  <si>
    <t>+052142,7</t>
  </si>
  <si>
    <t>Tilburg</t>
  </si>
  <si>
    <t>+513210,7</t>
  </si>
  <si>
    <t>+050304,9</t>
  </si>
  <si>
    <t>+515628,9</t>
  </si>
  <si>
    <t>+062905,8</t>
  </si>
  <si>
    <t>Wijchen</t>
  </si>
  <si>
    <t>+514746,5</t>
  </si>
  <si>
    <t>+054328,4</t>
  </si>
  <si>
    <t>Zutphen</t>
  </si>
  <si>
    <t>+520900,3</t>
  </si>
  <si>
    <t>+061214,3</t>
  </si>
  <si>
    <t>Holten</t>
  </si>
  <si>
    <t>+521629,7</t>
  </si>
  <si>
    <t>+062341,4</t>
  </si>
  <si>
    <t>+512720,2</t>
  </si>
  <si>
    <t>+054617,1</t>
  </si>
  <si>
    <t>+041651,8</t>
  </si>
  <si>
    <t>Moeskroen/Menen</t>
  </si>
  <si>
    <t>Nanteuil le Haudouin</t>
  </si>
  <si>
    <t>Morlincourt/Noyon</t>
  </si>
  <si>
    <t>+503550,0</t>
  </si>
  <si>
    <t>+041312,0</t>
  </si>
  <si>
    <t>+515349,6</t>
  </si>
  <si>
    <t>+062250,9</t>
  </si>
  <si>
    <t>Ulft (o.v.b.)</t>
  </si>
  <si>
    <t>Varsseveld (o.v.b.)</t>
  </si>
  <si>
    <t>Longitude</t>
  </si>
  <si>
    <t>Losplaats:</t>
  </si>
  <si>
    <t>Latitude</t>
  </si>
  <si>
    <t>Melun</t>
  </si>
  <si>
    <t>Auxerre</t>
  </si>
  <si>
    <t>Heusden/Zolder</t>
  </si>
  <si>
    <t>+510230,0</t>
  </si>
  <si>
    <t>+052003,3</t>
  </si>
  <si>
    <t>+474842,0</t>
  </si>
  <si>
    <t>+033358,0</t>
  </si>
  <si>
    <t>+483626,0</t>
  </si>
  <si>
    <t>+025000,0</t>
  </si>
  <si>
    <t>+510550,8</t>
  </si>
  <si>
    <t>+043025,8</t>
  </si>
  <si>
    <t>+512918,4</t>
  </si>
  <si>
    <t>+044423,0</t>
  </si>
  <si>
    <t>Laon</t>
  </si>
  <si>
    <t>+493635,7</t>
  </si>
  <si>
    <t>+034230,4</t>
  </si>
  <si>
    <t>Losplaatsen met Coördinaten en afstanden 2016</t>
  </si>
  <si>
    <t>Bouillon</t>
  </si>
  <si>
    <t>+494844,0</t>
  </si>
  <si>
    <t>+050509,1</t>
  </si>
  <si>
    <t>Momignies</t>
  </si>
  <si>
    <t>+500229,8</t>
  </si>
  <si>
    <t>+040939,4</t>
  </si>
  <si>
    <t>Weert</t>
  </si>
  <si>
    <t>+511447,1</t>
  </si>
  <si>
    <t>+054026,8</t>
  </si>
  <si>
    <t>+523544,2</t>
  </si>
  <si>
    <t>+062723,6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</si>
</sst>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_-* #,##0.00\-;_-* &quot;-&quot;??_-;_-@_-"/>
    <numFmt numFmtId="165" formatCode="0.000000"/>
    <numFmt numFmtId="166" formatCode="0.000000000"/>
    <numFmt numFmtId="167" formatCode="0.00000000"/>
    <numFmt numFmtId="168" formatCode="0.000"/>
  </numFmts>
  <fonts count="1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5">
    <xf numFmtId="0" fontId="0" fillId="0" borderId="0" xfId="0"/>
    <xf numFmtId="49" fontId="9" fillId="0" borderId="0" xfId="1" applyNumberFormat="1" applyFont="1" applyAlignment="1" applyProtection="1">
      <alignment horizontal="center"/>
      <protection hidden="1"/>
    </xf>
    <xf numFmtId="165" fontId="9" fillId="0" borderId="0" xfId="1" applyNumberFormat="1" applyFont="1" applyProtection="1">
      <protection hidden="1"/>
    </xf>
    <xf numFmtId="49" fontId="9" fillId="2" borderId="10" xfId="0" quotePrefix="1" applyNumberFormat="1" applyFont="1" applyFill="1" applyBorder="1" applyAlignment="1" applyProtection="1">
      <alignment horizontal="center"/>
      <protection locked="0"/>
    </xf>
    <xf numFmtId="49" fontId="9" fillId="2" borderId="1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49" fontId="11" fillId="0" borderId="0" xfId="0" applyNumberFormat="1" applyFon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166" fontId="9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49" fontId="11" fillId="0" borderId="0" xfId="0" quotePrefix="1" applyNumberFormat="1" applyFont="1" applyAlignment="1" applyProtection="1">
      <alignment horizontal="center"/>
      <protection hidden="1"/>
    </xf>
    <xf numFmtId="0" fontId="11" fillId="0" borderId="0" xfId="0" applyNumberFormat="1" applyFont="1" applyProtection="1">
      <protection hidden="1"/>
    </xf>
    <xf numFmtId="165" fontId="9" fillId="0" borderId="0" xfId="0" applyNumberFormat="1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7" fillId="0" borderId="2" xfId="0" applyFont="1" applyFill="1" applyBorder="1" applyProtection="1">
      <protection hidden="1"/>
    </xf>
    <xf numFmtId="49" fontId="6" fillId="0" borderId="3" xfId="0" applyNumberFormat="1" applyFont="1" applyFill="1" applyBorder="1" applyAlignment="1" applyProtection="1">
      <alignment horizontal="center"/>
      <protection hidden="1"/>
    </xf>
    <xf numFmtId="1" fontId="5" fillId="0" borderId="3" xfId="0" applyNumberFormat="1" applyFont="1" applyFill="1" applyBorder="1" applyProtection="1">
      <protection hidden="1"/>
    </xf>
    <xf numFmtId="165" fontId="6" fillId="0" borderId="3" xfId="0" applyNumberFormat="1" applyFont="1" applyFill="1" applyBorder="1" applyProtection="1">
      <protection hidden="1"/>
    </xf>
    <xf numFmtId="167" fontId="6" fillId="0" borderId="3" xfId="0" applyNumberFormat="1" applyFont="1" applyFill="1" applyBorder="1" applyProtection="1">
      <protection hidden="1"/>
    </xf>
    <xf numFmtId="0" fontId="6" fillId="0" borderId="3" xfId="0" applyFont="1" applyFill="1" applyBorder="1" applyProtection="1">
      <protection hidden="1"/>
    </xf>
    <xf numFmtId="2" fontId="6" fillId="0" borderId="3" xfId="0" applyNumberFormat="1" applyFont="1" applyFill="1" applyBorder="1" applyProtection="1">
      <protection hidden="1"/>
    </xf>
    <xf numFmtId="168" fontId="5" fillId="0" borderId="4" xfId="0" applyNumberFormat="1" applyFont="1" applyFill="1" applyBorder="1" applyAlignment="1" applyProtection="1">
      <alignment horizontal="right"/>
      <protection hidden="1"/>
    </xf>
    <xf numFmtId="168" fontId="5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Protection="1">
      <protection hidden="1"/>
    </xf>
    <xf numFmtId="0" fontId="7" fillId="0" borderId="5" xfId="0" applyFont="1" applyFill="1" applyBorder="1" applyProtection="1">
      <protection hidden="1"/>
    </xf>
    <xf numFmtId="49" fontId="6" fillId="0" borderId="1" xfId="0" applyNumberFormat="1" applyFont="1" applyFill="1" applyBorder="1" applyAlignment="1" applyProtection="1">
      <alignment horizontal="center"/>
      <protection hidden="1"/>
    </xf>
    <xf numFmtId="1" fontId="5" fillId="0" borderId="1" xfId="0" applyNumberFormat="1" applyFont="1" applyFill="1" applyBorder="1" applyProtection="1">
      <protection hidden="1"/>
    </xf>
    <xf numFmtId="165" fontId="6" fillId="0" borderId="1" xfId="0" applyNumberFormat="1" applyFont="1" applyFill="1" applyBorder="1" applyProtection="1">
      <protection hidden="1"/>
    </xf>
    <xf numFmtId="167" fontId="6" fillId="0" borderId="1" xfId="0" applyNumberFormat="1" applyFont="1" applyFill="1" applyBorder="1" applyProtection="1">
      <protection hidden="1"/>
    </xf>
    <xf numFmtId="0" fontId="6" fillId="0" borderId="1" xfId="0" applyFont="1" applyFill="1" applyBorder="1" applyProtection="1">
      <protection hidden="1"/>
    </xf>
    <xf numFmtId="2" fontId="6" fillId="0" borderId="1" xfId="0" applyNumberFormat="1" applyFont="1" applyFill="1" applyBorder="1" applyProtection="1">
      <protection hidden="1"/>
    </xf>
    <xf numFmtId="168" fontId="5" fillId="0" borderId="6" xfId="0" applyNumberFormat="1" applyFont="1" applyFill="1" applyBorder="1" applyAlignment="1" applyProtection="1">
      <alignment horizontal="right"/>
      <protection hidden="1"/>
    </xf>
    <xf numFmtId="0" fontId="7" fillId="0" borderId="5" xfId="0" quotePrefix="1" applyFont="1" applyFill="1" applyBorder="1" applyProtection="1">
      <protection hidden="1"/>
    </xf>
    <xf numFmtId="0" fontId="7" fillId="0" borderId="7" xfId="0" applyFont="1" applyFill="1" applyBorder="1" applyProtection="1">
      <protection hidden="1"/>
    </xf>
    <xf numFmtId="49" fontId="6" fillId="0" borderId="8" xfId="0" applyNumberFormat="1" applyFont="1" applyFill="1" applyBorder="1" applyAlignment="1" applyProtection="1">
      <alignment horizontal="center"/>
      <protection hidden="1"/>
    </xf>
    <xf numFmtId="1" fontId="5" fillId="0" borderId="8" xfId="0" applyNumberFormat="1" applyFont="1" applyFill="1" applyBorder="1" applyProtection="1">
      <protection hidden="1"/>
    </xf>
    <xf numFmtId="165" fontId="6" fillId="0" borderId="8" xfId="0" applyNumberFormat="1" applyFont="1" applyFill="1" applyBorder="1" applyProtection="1">
      <protection hidden="1"/>
    </xf>
    <xf numFmtId="167" fontId="6" fillId="0" borderId="8" xfId="0" applyNumberFormat="1" applyFont="1" applyFill="1" applyBorder="1" applyProtection="1">
      <protection hidden="1"/>
    </xf>
    <xf numFmtId="0" fontId="6" fillId="0" borderId="8" xfId="0" applyFont="1" applyFill="1" applyBorder="1" applyProtection="1">
      <protection hidden="1"/>
    </xf>
    <xf numFmtId="2" fontId="6" fillId="0" borderId="8" xfId="0" applyNumberFormat="1" applyFont="1" applyFill="1" applyBorder="1" applyProtection="1">
      <protection hidden="1"/>
    </xf>
    <xf numFmtId="168" fontId="5" fillId="0" borderId="9" xfId="0" applyNumberFormat="1" applyFont="1" applyFill="1" applyBorder="1" applyAlignment="1" applyProtection="1">
      <alignment horizontal="right"/>
      <protection hidden="1"/>
    </xf>
    <xf numFmtId="0" fontId="11" fillId="3" borderId="11" xfId="0" applyFont="1" applyFill="1" applyBorder="1" applyAlignment="1" applyProtection="1">
      <alignment horizontal="center"/>
      <protection hidden="1"/>
    </xf>
    <xf numFmtId="0" fontId="3" fillId="3" borderId="12" xfId="0" applyFont="1" applyFill="1" applyBorder="1" applyAlignment="1" applyProtection="1">
      <alignment horizontal="center"/>
      <protection hidden="1"/>
    </xf>
    <xf numFmtId="0" fontId="3" fillId="3" borderId="13" xfId="0" applyFont="1" applyFill="1" applyBorder="1" applyAlignment="1" applyProtection="1">
      <alignment horizontal="center"/>
      <protection hidden="1"/>
    </xf>
  </cellXfs>
  <cellStyles count="2">
    <cellStyle name="Komma 2" xfId="1" xr:uid="{00000000-0005-0000-0000-000000000000}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2"/>
  <sheetViews>
    <sheetView tabSelected="1" workbookViewId="0">
      <selection activeCell="AH7" sqref="AH7"/>
    </sheetView>
  </sheetViews>
  <sheetFormatPr defaultRowHeight="12.75" x14ac:dyDescent="0.2"/>
  <cols>
    <col min="1" max="1" width="20.85546875" style="17" bestFit="1" customWidth="1"/>
    <col min="2" max="2" width="13.7109375" style="18" customWidth="1"/>
    <col min="3" max="3" width="9.28515625" style="19" bestFit="1" customWidth="1"/>
    <col min="4" max="4" width="10" style="22" hidden="1" customWidth="1"/>
    <col min="5" max="5" width="12.42578125" style="17" hidden="1" customWidth="1"/>
    <col min="6" max="6" width="11.42578125" style="17" hidden="1" customWidth="1"/>
    <col min="7" max="7" width="11.85546875" style="17" hidden="1" customWidth="1"/>
    <col min="8" max="8" width="11.5703125" style="17" hidden="1" customWidth="1"/>
    <col min="9" max="14" width="9.140625" style="17" hidden="1" customWidth="1"/>
    <col min="15" max="15" width="8.42578125" style="21" bestFit="1" customWidth="1"/>
    <col min="16" max="16" width="2" style="21" customWidth="1"/>
    <col min="17" max="17" width="20.5703125" style="17" bestFit="1" customWidth="1"/>
    <col min="18" max="19" width="9.28515625" style="17" bestFit="1" customWidth="1"/>
    <col min="20" max="23" width="9.140625" style="17" hidden="1" customWidth="1"/>
    <col min="24" max="24" width="11" style="17" hidden="1" customWidth="1"/>
    <col min="25" max="30" width="9.140625" style="17" hidden="1" customWidth="1"/>
    <col min="31" max="31" width="8.42578125" style="17" bestFit="1" customWidth="1"/>
    <col min="32" max="16384" width="9.140625" style="17"/>
  </cols>
  <sheetData>
    <row r="1" spans="1:32" s="5" customFormat="1" ht="16.5" thickBot="1" x14ac:dyDescent="0.3">
      <c r="A1" s="52" t="s">
        <v>296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4"/>
    </row>
    <row r="2" spans="1:32" s="5" customFormat="1" ht="15.75" hidden="1" x14ac:dyDescent="0.25">
      <c r="A2" s="6"/>
      <c r="B2" s="7"/>
      <c r="C2" s="1"/>
      <c r="D2" s="8"/>
      <c r="E2" s="2">
        <v>1.7453292519942779E-2</v>
      </c>
      <c r="F2" s="5">
        <v>6.7394967422767004E-3</v>
      </c>
      <c r="G2" s="9">
        <v>0.99664718933524998</v>
      </c>
      <c r="H2" s="5">
        <v>6378137</v>
      </c>
      <c r="O2" s="10"/>
      <c r="P2" s="10"/>
    </row>
    <row r="3" spans="1:32" s="5" customFormat="1" ht="15.75" x14ac:dyDescent="0.25">
      <c r="A3" s="11" t="s">
        <v>279</v>
      </c>
      <c r="B3" s="3" t="s">
        <v>306</v>
      </c>
      <c r="C3" s="12"/>
      <c r="D3" s="13"/>
      <c r="E3" s="14">
        <f>+SIGN(VALUE(B3))*(VALUE(MID(B3,2,2))+VALUE(MID(B3,4,2))/60+VALUE(MID(B3,6,5))/3600)*$E$2</f>
        <v>0.91796658598737479</v>
      </c>
      <c r="O3" s="10"/>
      <c r="P3" s="10"/>
    </row>
    <row r="4" spans="1:32" s="5" customFormat="1" ht="15.75" x14ac:dyDescent="0.25">
      <c r="A4" s="11" t="s">
        <v>277</v>
      </c>
      <c r="B4" s="4" t="s">
        <v>307</v>
      </c>
      <c r="C4" s="12"/>
      <c r="D4" s="8"/>
      <c r="E4" s="14">
        <f>+SIGN(VALUE(B4))*(VALUE(MID(B4,2,2))+VALUE(MID(B4,4,2))/60+VALUE(MID(B4,6,5))/3600)*$E$2</f>
        <v>0.11268815278237278</v>
      </c>
      <c r="O4" s="10"/>
      <c r="P4" s="10"/>
    </row>
    <row r="5" spans="1:32" s="5" customFormat="1" ht="15.75" x14ac:dyDescent="0.25">
      <c r="A5" s="15" t="s">
        <v>102</v>
      </c>
      <c r="B5" s="16"/>
      <c r="C5" s="12"/>
      <c r="D5" s="8"/>
      <c r="E5" s="14"/>
      <c r="O5" s="10"/>
      <c r="P5" s="10"/>
    </row>
    <row r="6" spans="1:32" hidden="1" x14ac:dyDescent="0.2">
      <c r="D6" s="20"/>
    </row>
    <row r="7" spans="1:32" s="22" customFormat="1" ht="13.5" thickBot="1" x14ac:dyDescent="0.25">
      <c r="A7" s="22" t="s">
        <v>278</v>
      </c>
      <c r="B7" s="23" t="s">
        <v>279</v>
      </c>
      <c r="C7" s="24" t="s">
        <v>277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101</v>
      </c>
      <c r="P7" s="24"/>
      <c r="Q7" s="22" t="s">
        <v>278</v>
      </c>
      <c r="R7" s="23" t="s">
        <v>279</v>
      </c>
      <c r="S7" s="24" t="s">
        <v>277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 t="s">
        <v>101</v>
      </c>
    </row>
    <row r="8" spans="1:32" x14ac:dyDescent="0.2">
      <c r="A8" s="25" t="s">
        <v>108</v>
      </c>
      <c r="B8" s="26" t="s">
        <v>109</v>
      </c>
      <c r="C8" s="26" t="s">
        <v>110</v>
      </c>
      <c r="D8" s="27">
        <f t="shared" ref="D8:D13" si="0">($H$2/J8)*(ATAN(-N8/SQRT(1-N8^2))+2*ATAN(1))</f>
        <v>558017.76429788535</v>
      </c>
      <c r="E8" s="28">
        <f t="shared" ref="E8:E13" si="1">+SIGN(VALUE(B8))*(VALUE(MID(B8,2,2))+VALUE(MID(B8,4,2))/60+VALUE(MID(B8,6,5))/3600)*$E$2</f>
        <v>0.84705676736093394</v>
      </c>
      <c r="F8" s="28">
        <f t="shared" ref="F8:F13" si="2">+SIGN(VALUE(C8))*(VALUE(MID(C8,2,2))+VALUE(MID(C8,4,2))/60+VALUE(MID(C8,6,5))/3600)*$E$2</f>
        <v>3.1958917858739666E-2</v>
      </c>
      <c r="G8" s="28">
        <f t="shared" ref="G8:G13" si="3">($E$3+E8)/2</f>
        <v>0.88251167667415431</v>
      </c>
      <c r="H8" s="29">
        <f t="shared" ref="H8:H13" si="4">F8-$E$4</f>
        <v>-8.0729234923633111E-2</v>
      </c>
      <c r="I8" s="30">
        <f t="shared" ref="I8:I13" si="5">$F$2*COS(G8)^2</f>
        <v>2.719359460760806E-3</v>
      </c>
      <c r="J8" s="30">
        <f t="shared" ref="J8:J13" si="6">SQRT(1+I8)</f>
        <v>1.0013587566206035</v>
      </c>
      <c r="K8" s="31">
        <f t="shared" ref="K8:K13" si="7">J8*H8</f>
        <v>-8.0838926306061848E-2</v>
      </c>
      <c r="L8" s="30">
        <f t="shared" ref="L8:L57" si="8">ATAN($G$2*TAN($E$3))</f>
        <v>0.91634533121226691</v>
      </c>
      <c r="M8" s="30">
        <f t="shared" ref="M8:M13" si="9">ATAN($G$2*TAN(E8))</f>
        <v>0.84538995612635381</v>
      </c>
      <c r="N8" s="31">
        <f t="shared" ref="N8:N13" si="10">SIN(L8)*SIN(M8)+COS(L8)*COS(M8)*COS(K8)</f>
        <v>0.99616487100971329</v>
      </c>
      <c r="O8" s="32">
        <f t="shared" ref="O8:O13" si="11">SUM(D8/1000)</f>
        <v>558.01776429788538</v>
      </c>
      <c r="P8" s="33"/>
      <c r="Q8" s="25" t="s">
        <v>43</v>
      </c>
      <c r="R8" s="26" t="s">
        <v>44</v>
      </c>
      <c r="S8" s="26" t="s">
        <v>45</v>
      </c>
      <c r="T8" s="27">
        <f t="shared" ref="T8:T57" si="12">($H$2/Z8)*(ATAN(-AD8/SQRT(1-AD8^2))+2*ATAN(1))</f>
        <v>520956.35952791717</v>
      </c>
      <c r="U8" s="28">
        <f t="shared" ref="U8:U57" si="13">+SIGN(VALUE(R8))*(VALUE(MID(R8,2,2))+VALUE(MID(R8,4,2))/60+VALUE(MID(R8,6,5))/3600)*$E$2</f>
        <v>0.85519194092995188</v>
      </c>
      <c r="V8" s="28">
        <f t="shared" ref="V8:V57" si="14">+SIGN(VALUE(S8))*(VALUE(MID(S8,2,2))+VALUE(MID(S8,4,2))/60+VALUE(MID(S8,6,5))/3600)*$E$2</f>
        <v>3.0009966860679391E-2</v>
      </c>
      <c r="W8" s="28">
        <f t="shared" ref="W8:W57" si="15">($E$3+U8)/2</f>
        <v>0.88657926345866334</v>
      </c>
      <c r="X8" s="29">
        <f t="shared" ref="X8:X57" si="16">V8-$E$4</f>
        <v>-8.267818592169339E-2</v>
      </c>
      <c r="Y8" s="30">
        <f t="shared" ref="Y8:Y57" si="17">$F$2*COS(W8)^2</f>
        <v>2.6924832427810369E-3</v>
      </c>
      <c r="Z8" s="30">
        <f t="shared" ref="Z8:Z57" si="18">SQRT(1+Y8)</f>
        <v>1.0013453366560314</v>
      </c>
      <c r="AA8" s="31">
        <f t="shared" ref="AA8:AA57" si="19">Z8*X8</f>
        <v>-8.2789415915868025E-2</v>
      </c>
      <c r="AB8" s="30">
        <f t="shared" ref="AB8:AB57" si="20">ATAN($G$2*TAN($E$3))</f>
        <v>0.91634533121226691</v>
      </c>
      <c r="AC8" s="30">
        <f t="shared" ref="AC8:AC57" si="21">ATAN($G$2*TAN(U8))</f>
        <v>0.8535286664676609</v>
      </c>
      <c r="AD8" s="31">
        <f t="shared" ref="AD8:AD57" si="22">SIN(AB8)*SIN(AC8)+COS(AB8)*COS(AC8)*COS(AA8)</f>
        <v>0.99665719797864649</v>
      </c>
      <c r="AE8" s="32">
        <f t="shared" ref="AE8:AE57" si="23">SUM(T8/1000)</f>
        <v>520.95635952791713</v>
      </c>
      <c r="AF8" s="34"/>
    </row>
    <row r="9" spans="1:32" x14ac:dyDescent="0.2">
      <c r="A9" s="35" t="s">
        <v>96</v>
      </c>
      <c r="B9" s="36" t="s">
        <v>97</v>
      </c>
      <c r="C9" s="36" t="s">
        <v>98</v>
      </c>
      <c r="D9" s="37">
        <f t="shared" si="0"/>
        <v>1029657.7884565883</v>
      </c>
      <c r="E9" s="38">
        <f t="shared" si="1"/>
        <v>0.77095556383717234</v>
      </c>
      <c r="F9" s="38">
        <f t="shared" si="2"/>
        <v>1.1446451010995807E-2</v>
      </c>
      <c r="G9" s="38">
        <f t="shared" si="3"/>
        <v>0.84446107491227362</v>
      </c>
      <c r="H9" s="39">
        <f t="shared" si="4"/>
        <v>-0.10124170177137697</v>
      </c>
      <c r="I9" s="40">
        <f t="shared" si="5"/>
        <v>2.9726191481278096E-3</v>
      </c>
      <c r="J9" s="40">
        <f t="shared" si="6"/>
        <v>1.0014852066546605</v>
      </c>
      <c r="K9" s="41">
        <f t="shared" si="7"/>
        <v>-0.10139206662057697</v>
      </c>
      <c r="L9" s="40">
        <f t="shared" si="8"/>
        <v>0.91634533121226691</v>
      </c>
      <c r="M9" s="40">
        <f t="shared" si="9"/>
        <v>0.76927712691164685</v>
      </c>
      <c r="N9" s="41">
        <f t="shared" si="10"/>
        <v>0.98695899660530195</v>
      </c>
      <c r="O9" s="42">
        <f t="shared" si="11"/>
        <v>1029.6577884565884</v>
      </c>
      <c r="P9" s="33"/>
      <c r="Q9" s="35" t="s">
        <v>211</v>
      </c>
      <c r="R9" s="36" t="s">
        <v>212</v>
      </c>
      <c r="S9" s="36" t="s">
        <v>213</v>
      </c>
      <c r="T9" s="37">
        <f t="shared" si="12"/>
        <v>273283.57743956021</v>
      </c>
      <c r="U9" s="38">
        <f t="shared" si="13"/>
        <v>0.87688202020911077</v>
      </c>
      <c r="V9" s="38">
        <f t="shared" si="14"/>
        <v>9.3091983791925903E-2</v>
      </c>
      <c r="W9" s="38">
        <f t="shared" si="15"/>
        <v>0.89742430309824273</v>
      </c>
      <c r="X9" s="39">
        <f t="shared" si="16"/>
        <v>-1.9596168990446874E-2</v>
      </c>
      <c r="Y9" s="40">
        <f t="shared" si="17"/>
        <v>2.621049490826199E-3</v>
      </c>
      <c r="Z9" s="40">
        <f t="shared" si="18"/>
        <v>1.0013096671314154</v>
      </c>
      <c r="AA9" s="41">
        <f t="shared" si="19"/>
        <v>-1.9621833448875324E-2</v>
      </c>
      <c r="AB9" s="40">
        <f t="shared" si="20"/>
        <v>0.91634533121226691</v>
      </c>
      <c r="AC9" s="40">
        <f t="shared" si="21"/>
        <v>0.87523032613779028</v>
      </c>
      <c r="AD9" s="41">
        <f t="shared" si="22"/>
        <v>0.9990798055982304</v>
      </c>
      <c r="AE9" s="42">
        <f t="shared" si="23"/>
        <v>273.28357743956019</v>
      </c>
      <c r="AF9" s="34"/>
    </row>
    <row r="10" spans="1:32" x14ac:dyDescent="0.2">
      <c r="A10" s="35" t="s">
        <v>66</v>
      </c>
      <c r="B10" s="36" t="s">
        <v>51</v>
      </c>
      <c r="C10" s="36" t="s">
        <v>52</v>
      </c>
      <c r="D10" s="37">
        <f t="shared" si="0"/>
        <v>1014089.6619740756</v>
      </c>
      <c r="E10" s="38">
        <f t="shared" si="1"/>
        <v>0.76671344412746401</v>
      </c>
      <c r="F10" s="38">
        <f t="shared" si="2"/>
        <v>3.8082114651152923E-2</v>
      </c>
      <c r="G10" s="38">
        <f t="shared" si="3"/>
        <v>0.8423400150574194</v>
      </c>
      <c r="H10" s="39">
        <f t="shared" si="4"/>
        <v>-7.4606038131219854E-2</v>
      </c>
      <c r="I10" s="40">
        <f t="shared" si="5"/>
        <v>2.9868179374538122E-3</v>
      </c>
      <c r="J10" s="40">
        <f t="shared" si="6"/>
        <v>1.0014922954958037</v>
      </c>
      <c r="K10" s="41">
        <f t="shared" si="7"/>
        <v>-7.471737238588283E-2</v>
      </c>
      <c r="L10" s="40">
        <f t="shared" si="8"/>
        <v>0.91634533121226691</v>
      </c>
      <c r="M10" s="40">
        <f t="shared" si="9"/>
        <v>0.7650355029429311</v>
      </c>
      <c r="N10" s="41">
        <f t="shared" si="10"/>
        <v>0.98734936171161714</v>
      </c>
      <c r="O10" s="42">
        <f t="shared" si="11"/>
        <v>1014.0896619740756</v>
      </c>
      <c r="P10" s="33"/>
      <c r="Q10" s="35" t="s">
        <v>75</v>
      </c>
      <c r="R10" s="36" t="s">
        <v>147</v>
      </c>
      <c r="S10" s="36" t="s">
        <v>148</v>
      </c>
      <c r="T10" s="37">
        <f t="shared" si="12"/>
        <v>1035824.9965712465</v>
      </c>
      <c r="U10" s="38">
        <f t="shared" si="13"/>
        <v>0.75566938847178922</v>
      </c>
      <c r="V10" s="38">
        <f t="shared" si="14"/>
        <v>9.8024478183534172E-2</v>
      </c>
      <c r="W10" s="38">
        <f t="shared" si="15"/>
        <v>0.83681798722958201</v>
      </c>
      <c r="X10" s="39">
        <f t="shared" si="16"/>
        <v>-1.4663674598838605E-2</v>
      </c>
      <c r="Y10" s="40">
        <f t="shared" si="17"/>
        <v>3.0238151536961149E-3</v>
      </c>
      <c r="Z10" s="40">
        <f t="shared" si="18"/>
        <v>1.0015107663693368</v>
      </c>
      <c r="AA10" s="41">
        <f t="shared" si="19"/>
        <v>-1.4685827985273429E-2</v>
      </c>
      <c r="AB10" s="40">
        <f t="shared" si="20"/>
        <v>0.91634533121226691</v>
      </c>
      <c r="AC10" s="40">
        <f t="shared" si="21"/>
        <v>0.7539933042164817</v>
      </c>
      <c r="AD10" s="41">
        <f t="shared" si="22"/>
        <v>0.98680198212489389</v>
      </c>
      <c r="AE10" s="42">
        <f t="shared" si="23"/>
        <v>1035.8249965712466</v>
      </c>
      <c r="AF10" s="34"/>
    </row>
    <row r="11" spans="1:32" x14ac:dyDescent="0.2">
      <c r="A11" s="35" t="s">
        <v>111</v>
      </c>
      <c r="B11" s="36" t="s">
        <v>112</v>
      </c>
      <c r="C11" s="36" t="s">
        <v>113</v>
      </c>
      <c r="D11" s="37">
        <f t="shared" si="0"/>
        <v>756821.89630029851</v>
      </c>
      <c r="E11" s="38">
        <f t="shared" si="1"/>
        <v>0.81312465782007859</v>
      </c>
      <c r="F11" s="38">
        <f t="shared" si="2"/>
        <v>2.6640511776968211E-2</v>
      </c>
      <c r="G11" s="38">
        <f t="shared" si="3"/>
        <v>0.86554562190372675</v>
      </c>
      <c r="H11" s="39">
        <f t="shared" si="4"/>
        <v>-8.6047641005404574E-2</v>
      </c>
      <c r="I11" s="40">
        <f t="shared" si="5"/>
        <v>2.8319050246221849E-3</v>
      </c>
      <c r="J11" s="40">
        <f t="shared" si="6"/>
        <v>1.001414951468482</v>
      </c>
      <c r="K11" s="41">
        <f t="shared" si="7"/>
        <v>-8.6169394241404587E-2</v>
      </c>
      <c r="L11" s="40">
        <f t="shared" si="8"/>
        <v>0.91634533121226691</v>
      </c>
      <c r="M11" s="40">
        <f t="shared" si="9"/>
        <v>0.81144786411408154</v>
      </c>
      <c r="N11" s="41">
        <f t="shared" si="10"/>
        <v>0.99294841467824924</v>
      </c>
      <c r="O11" s="42">
        <f t="shared" si="11"/>
        <v>756.82189630029848</v>
      </c>
      <c r="P11" s="33"/>
      <c r="Q11" s="35" t="s">
        <v>149</v>
      </c>
      <c r="R11" s="36" t="s">
        <v>150</v>
      </c>
      <c r="S11" s="36" t="s">
        <v>151</v>
      </c>
      <c r="T11" s="37">
        <f t="shared" si="12"/>
        <v>477147.14589707821</v>
      </c>
      <c r="U11" s="38">
        <f t="shared" si="13"/>
        <v>0.85435321326163238</v>
      </c>
      <c r="V11" s="38">
        <f t="shared" si="14"/>
        <v>5.0386685877712584E-2</v>
      </c>
      <c r="W11" s="38">
        <f t="shared" si="15"/>
        <v>0.88615989962450359</v>
      </c>
      <c r="X11" s="39">
        <f t="shared" si="16"/>
        <v>-6.2301466904660194E-2</v>
      </c>
      <c r="Y11" s="40">
        <f t="shared" si="17"/>
        <v>2.695252109910748E-3</v>
      </c>
      <c r="Z11" s="40">
        <f t="shared" si="18"/>
        <v>1.001346719228615</v>
      </c>
      <c r="AA11" s="41">
        <f t="shared" si="19"/>
        <v>-6.2385369488111617E-2</v>
      </c>
      <c r="AB11" s="40">
        <f t="shared" si="20"/>
        <v>0.91634533121226691</v>
      </c>
      <c r="AC11" s="40">
        <f t="shared" si="21"/>
        <v>0.85268955377439259</v>
      </c>
      <c r="AD11" s="41">
        <f t="shared" si="22"/>
        <v>0.99719551683752949</v>
      </c>
      <c r="AE11" s="42">
        <f t="shared" si="23"/>
        <v>477.14714589707819</v>
      </c>
      <c r="AF11" s="34"/>
    </row>
    <row r="12" spans="1:32" x14ac:dyDescent="0.2">
      <c r="A12" s="35" t="s">
        <v>67</v>
      </c>
      <c r="B12" s="36" t="s">
        <v>0</v>
      </c>
      <c r="C12" s="36" t="s">
        <v>1</v>
      </c>
      <c r="D12" s="37">
        <f t="shared" si="0"/>
        <v>360883.04066990007</v>
      </c>
      <c r="E12" s="38">
        <f t="shared" si="1"/>
        <v>0.87785698052182193</v>
      </c>
      <c r="F12" s="38">
        <f t="shared" si="2"/>
        <v>4.8718926814695827E-2</v>
      </c>
      <c r="G12" s="38">
        <f t="shared" si="3"/>
        <v>0.89791178325459842</v>
      </c>
      <c r="H12" s="39">
        <f t="shared" si="4"/>
        <v>-6.3969225967676957E-2</v>
      </c>
      <c r="I12" s="40">
        <f t="shared" si="5"/>
        <v>2.6178465937240262E-3</v>
      </c>
      <c r="J12" s="40">
        <f t="shared" si="6"/>
        <v>1.0013080677762085</v>
      </c>
      <c r="K12" s="41">
        <f t="shared" si="7"/>
        <v>-6.4052902050834276E-2</v>
      </c>
      <c r="L12" s="40">
        <f t="shared" si="8"/>
        <v>0.91634533121226691</v>
      </c>
      <c r="M12" s="40">
        <f t="shared" si="9"/>
        <v>0.87620588021649615</v>
      </c>
      <c r="N12" s="41">
        <f t="shared" si="10"/>
        <v>0.99839551920031555</v>
      </c>
      <c r="O12" s="42">
        <f t="shared" si="11"/>
        <v>360.88304066990008</v>
      </c>
      <c r="P12" s="33"/>
      <c r="Q12" s="35" t="s">
        <v>39</v>
      </c>
      <c r="R12" s="36" t="s">
        <v>291</v>
      </c>
      <c r="S12" s="36" t="s">
        <v>292</v>
      </c>
      <c r="T12" s="37">
        <f t="shared" si="12"/>
        <v>170439.39052848867</v>
      </c>
      <c r="U12" s="38">
        <f t="shared" si="13"/>
        <v>0.89864288228571154</v>
      </c>
      <c r="V12" s="38">
        <f t="shared" si="14"/>
        <v>8.2723758407717674E-2</v>
      </c>
      <c r="W12" s="38">
        <f t="shared" si="15"/>
        <v>0.90830473413654311</v>
      </c>
      <c r="X12" s="39">
        <f t="shared" si="16"/>
        <v>-2.9964394374655104E-2</v>
      </c>
      <c r="Y12" s="40">
        <f t="shared" si="17"/>
        <v>2.5497366052942613E-3</v>
      </c>
      <c r="Z12" s="40">
        <f t="shared" si="18"/>
        <v>1.0012740566924194</v>
      </c>
      <c r="AA12" s="41">
        <f t="shared" si="19"/>
        <v>-3.0002570711842428E-2</v>
      </c>
      <c r="AB12" s="40">
        <f t="shared" si="20"/>
        <v>0.91634533121226691</v>
      </c>
      <c r="AC12" s="40">
        <f t="shared" si="21"/>
        <v>0.89700593217061608</v>
      </c>
      <c r="AD12" s="41">
        <f t="shared" si="22"/>
        <v>0.99964206655542442</v>
      </c>
      <c r="AE12" s="42">
        <f t="shared" si="23"/>
        <v>170.43939052848867</v>
      </c>
      <c r="AF12" s="34"/>
    </row>
    <row r="13" spans="1:32" x14ac:dyDescent="0.2">
      <c r="A13" s="35" t="s">
        <v>188</v>
      </c>
      <c r="B13" s="36" t="s">
        <v>189</v>
      </c>
      <c r="C13" s="36" t="s">
        <v>267</v>
      </c>
      <c r="D13" s="37">
        <f t="shared" si="0"/>
        <v>242826.75385759948</v>
      </c>
      <c r="E13" s="38">
        <f t="shared" si="1"/>
        <v>0.8880414615208897</v>
      </c>
      <c r="F13" s="38">
        <f t="shared" si="2"/>
        <v>7.471851490523726E-2</v>
      </c>
      <c r="G13" s="38">
        <f t="shared" si="3"/>
        <v>0.90300402375413225</v>
      </c>
      <c r="H13" s="39">
        <f t="shared" si="4"/>
        <v>-3.7969637877135518E-2</v>
      </c>
      <c r="I13" s="40">
        <f t="shared" si="5"/>
        <v>2.5844322815589634E-3</v>
      </c>
      <c r="J13" s="40">
        <f t="shared" si="6"/>
        <v>1.0012913823066485</v>
      </c>
      <c r="K13" s="41">
        <f t="shared" si="7"/>
        <v>-3.80186711956799E-2</v>
      </c>
      <c r="L13" s="40">
        <f t="shared" si="8"/>
        <v>0.91634533121226691</v>
      </c>
      <c r="M13" s="40">
        <f t="shared" si="9"/>
        <v>0.88639693894529148</v>
      </c>
      <c r="N13" s="41">
        <f t="shared" si="10"/>
        <v>0.99927348639967817</v>
      </c>
      <c r="O13" s="42">
        <f t="shared" si="11"/>
        <v>242.82675385759947</v>
      </c>
      <c r="P13" s="33"/>
      <c r="Q13" s="35" t="s">
        <v>280</v>
      </c>
      <c r="R13" s="36" t="s">
        <v>287</v>
      </c>
      <c r="S13" s="36" t="s">
        <v>288</v>
      </c>
      <c r="T13" s="37">
        <f t="shared" si="12"/>
        <v>512333.4674945171</v>
      </c>
      <c r="U13" s="38">
        <f t="shared" si="13"/>
        <v>0.84835606802630759</v>
      </c>
      <c r="V13" s="38">
        <f t="shared" si="14"/>
        <v>4.9450995473171208E-2</v>
      </c>
      <c r="W13" s="38">
        <f t="shared" si="15"/>
        <v>0.88316132700684125</v>
      </c>
      <c r="X13" s="39">
        <f t="shared" si="16"/>
        <v>-6.3237157309201569E-2</v>
      </c>
      <c r="Y13" s="40">
        <f t="shared" si="17"/>
        <v>2.7150640194684244E-3</v>
      </c>
      <c r="Z13" s="40">
        <f t="shared" si="18"/>
        <v>1.0013566118119301</v>
      </c>
      <c r="AA13" s="41">
        <f t="shared" si="19"/>
        <v>-6.3322945583760115E-2</v>
      </c>
      <c r="AB13" s="40">
        <f t="shared" si="20"/>
        <v>0.91634533121226691</v>
      </c>
      <c r="AC13" s="40">
        <f t="shared" si="21"/>
        <v>0.84668979205933004</v>
      </c>
      <c r="AD13" s="41">
        <f t="shared" si="22"/>
        <v>0.99676681060988259</v>
      </c>
      <c r="AE13" s="42">
        <f t="shared" si="23"/>
        <v>512.33346749451709</v>
      </c>
      <c r="AF13" s="34"/>
    </row>
    <row r="14" spans="1:32" x14ac:dyDescent="0.2">
      <c r="A14" s="35" t="s">
        <v>281</v>
      </c>
      <c r="B14" s="36" t="s">
        <v>285</v>
      </c>
      <c r="C14" s="36" t="s">
        <v>286</v>
      </c>
      <c r="D14" s="37">
        <f t="shared" ref="D14:D57" si="24">($H$2/J14)*(ATAN(-N14/SQRT(1-N14^2))+2*ATAN(1))</f>
        <v>570622.65028874192</v>
      </c>
      <c r="E14" s="38">
        <f t="shared" ref="E14:E57" si="25">+SIGN(VALUE(B14))*(VALUE(MID(B14,2,2))+VALUE(MID(B14,4,2))/60+VALUE(MID(B14,6,5))/3600)*$E$2</f>
        <v>0.83447100419933073</v>
      </c>
      <c r="F14" s="38">
        <f t="shared" ref="F14:F57" si="26">+SIGN(VALUE(C14))*(VALUE(MID(C14,2,2))+VALUE(MID(C14,4,2))/60+VALUE(MID(C14,6,5))/3600)*$E$2</f>
        <v>6.2240380380840378E-2</v>
      </c>
      <c r="G14" s="38">
        <f t="shared" ref="G14:G57" si="27">($E$3+E14)/2</f>
        <v>0.87621879509335276</v>
      </c>
      <c r="H14" s="39">
        <f t="shared" ref="H14:H57" si="28">F14-$E$4</f>
        <v>-5.0447772401532399E-2</v>
      </c>
      <c r="I14" s="40">
        <f t="shared" ref="I14:I57" si="29">$F$2*COS(G14)^2</f>
        <v>2.7610232828441687E-3</v>
      </c>
      <c r="J14" s="40">
        <f t="shared" ref="J14:J57" si="30">SQRT(1+I14)</f>
        <v>1.0013795600484583</v>
      </c>
      <c r="K14" s="41">
        <f t="shared" ref="K14:K57" si="31">J14*H14</f>
        <v>-5.051736813287127E-2</v>
      </c>
      <c r="L14" s="40">
        <f t="shared" si="8"/>
        <v>0.91634533121226691</v>
      </c>
      <c r="M14" s="40">
        <f t="shared" ref="M14:M57" si="32">ATAN($G$2*TAN(E14))</f>
        <v>0.83279959146661886</v>
      </c>
      <c r="N14" s="41">
        <f t="shared" ref="N14:N57" si="33">SIN(L14)*SIN(M14)+COS(L14)*COS(M14)*COS(K14)</f>
        <v>0.99598960380575507</v>
      </c>
      <c r="O14" s="42">
        <f t="shared" ref="O14:O57" si="34">SUM(D14/1000)</f>
        <v>570.62265028874197</v>
      </c>
      <c r="P14" s="33"/>
      <c r="Q14" s="35" t="s">
        <v>268</v>
      </c>
      <c r="R14" s="36" t="s">
        <v>214</v>
      </c>
      <c r="S14" s="36" t="s">
        <v>215</v>
      </c>
      <c r="T14" s="37">
        <f t="shared" si="12"/>
        <v>302530.81328977138</v>
      </c>
      <c r="U14" s="38">
        <f t="shared" si="13"/>
        <v>0.88624862052814657</v>
      </c>
      <c r="V14" s="38">
        <f t="shared" si="14"/>
        <v>5.587574637523459E-2</v>
      </c>
      <c r="W14" s="38">
        <f t="shared" si="15"/>
        <v>0.90210760325776063</v>
      </c>
      <c r="X14" s="39">
        <f t="shared" si="16"/>
        <v>-5.6812406407138187E-2</v>
      </c>
      <c r="Y14" s="40">
        <f t="shared" si="17"/>
        <v>2.5903086130880239E-3</v>
      </c>
      <c r="Z14" s="40">
        <f t="shared" si="18"/>
        <v>1.0012943166787116</v>
      </c>
      <c r="AA14" s="41">
        <f t="shared" si="19"/>
        <v>-5.688593965230869E-2</v>
      </c>
      <c r="AB14" s="40">
        <f t="shared" si="20"/>
        <v>0.91634533121226691</v>
      </c>
      <c r="AC14" s="40">
        <f t="shared" si="21"/>
        <v>0.88460289042019957</v>
      </c>
      <c r="AD14" s="41">
        <f t="shared" si="22"/>
        <v>0.99887237833200671</v>
      </c>
      <c r="AE14" s="42">
        <f t="shared" si="23"/>
        <v>302.5308132897714</v>
      </c>
      <c r="AF14" s="34"/>
    </row>
    <row r="15" spans="1:32" x14ac:dyDescent="0.2">
      <c r="A15" s="35" t="s">
        <v>65</v>
      </c>
      <c r="B15" s="36" t="s">
        <v>23</v>
      </c>
      <c r="C15" s="36" t="s">
        <v>24</v>
      </c>
      <c r="D15" s="37">
        <f t="shared" si="24"/>
        <v>1290882.3959953468</v>
      </c>
      <c r="E15" s="38">
        <f t="shared" si="25"/>
        <v>0.72184393794077784</v>
      </c>
      <c r="F15" s="38">
        <f t="shared" si="26"/>
        <v>3.751973078106588E-2</v>
      </c>
      <c r="G15" s="38">
        <f t="shared" si="27"/>
        <v>0.81990526196407632</v>
      </c>
      <c r="H15" s="39">
        <f t="shared" si="28"/>
        <v>-7.5168422001306898E-2</v>
      </c>
      <c r="I15" s="40">
        <f t="shared" si="29"/>
        <v>3.1373724614893097E-3</v>
      </c>
      <c r="J15" s="40">
        <f t="shared" si="30"/>
        <v>1.0015674577688163</v>
      </c>
      <c r="K15" s="41">
        <f t="shared" si="31"/>
        <v>-7.5286245328342508E-2</v>
      </c>
      <c r="L15" s="40">
        <f t="shared" si="8"/>
        <v>0.91634533121226691</v>
      </c>
      <c r="M15" s="40">
        <f t="shared" si="32"/>
        <v>0.7201786205452646</v>
      </c>
      <c r="N15" s="41">
        <f t="shared" si="33"/>
        <v>0.97952478625005956</v>
      </c>
      <c r="O15" s="42">
        <f t="shared" si="34"/>
        <v>1290.8823959953468</v>
      </c>
      <c r="P15" s="33"/>
      <c r="Q15" s="35" t="s">
        <v>300</v>
      </c>
      <c r="R15" s="36" t="s">
        <v>301</v>
      </c>
      <c r="S15" s="36" t="s">
        <v>302</v>
      </c>
      <c r="T15" s="37">
        <f t="shared" si="12"/>
        <v>326074.11394554732</v>
      </c>
      <c r="U15" s="38">
        <f t="shared" si="13"/>
        <v>0.8733908768914409</v>
      </c>
      <c r="V15" s="38">
        <f t="shared" si="14"/>
        <v>7.2622180548119683E-2</v>
      </c>
      <c r="W15" s="38">
        <f t="shared" si="15"/>
        <v>0.8956787314394079</v>
      </c>
      <c r="X15" s="39">
        <f t="shared" si="16"/>
        <v>-4.0065972234253094E-2</v>
      </c>
      <c r="Y15" s="40">
        <f t="shared" si="17"/>
        <v>2.6325242579047438E-3</v>
      </c>
      <c r="Z15" s="40">
        <f t="shared" si="18"/>
        <v>1.001315396994326</v>
      </c>
      <c r="AA15" s="41">
        <f t="shared" si="19"/>
        <v>-4.0118674893704784E-2</v>
      </c>
      <c r="AB15" s="40">
        <f t="shared" si="20"/>
        <v>0.91634533121226691</v>
      </c>
      <c r="AC15" s="40">
        <f t="shared" si="21"/>
        <v>0.87173710822745387</v>
      </c>
      <c r="AD15" s="41">
        <f t="shared" si="22"/>
        <v>0.99869002831094122</v>
      </c>
      <c r="AE15" s="42">
        <f t="shared" si="23"/>
        <v>326.07411394554731</v>
      </c>
      <c r="AF15" s="34"/>
    </row>
    <row r="16" spans="1:32" x14ac:dyDescent="0.2">
      <c r="A16" s="35" t="s">
        <v>46</v>
      </c>
      <c r="B16" s="36" t="s">
        <v>47</v>
      </c>
      <c r="C16" s="36" t="s">
        <v>48</v>
      </c>
      <c r="D16" s="37">
        <f t="shared" si="24"/>
        <v>965727.59475506248</v>
      </c>
      <c r="E16" s="38">
        <f t="shared" si="25"/>
        <v>0.78272684001451165</v>
      </c>
      <c r="F16" s="38">
        <f t="shared" si="26"/>
        <v>8.8430015434376747E-3</v>
      </c>
      <c r="G16" s="38">
        <f t="shared" si="27"/>
        <v>0.85034671300094322</v>
      </c>
      <c r="H16" s="39">
        <f t="shared" si="28"/>
        <v>-0.1038451512389351</v>
      </c>
      <c r="I16" s="40">
        <f t="shared" si="29"/>
        <v>2.9332577563819769E-3</v>
      </c>
      <c r="J16" s="40">
        <f t="shared" si="30"/>
        <v>1.0014655549525315</v>
      </c>
      <c r="K16" s="41">
        <f t="shared" si="31"/>
        <v>-0.10399734201462971</v>
      </c>
      <c r="L16" s="40">
        <f t="shared" si="8"/>
        <v>0.91634533121226691</v>
      </c>
      <c r="M16" s="40">
        <f t="shared" si="32"/>
        <v>0.78104766023670213</v>
      </c>
      <c r="N16" s="41">
        <f t="shared" si="33"/>
        <v>0.98852556440788364</v>
      </c>
      <c r="O16" s="42">
        <f t="shared" si="34"/>
        <v>965.72759475506246</v>
      </c>
      <c r="P16" s="33"/>
      <c r="Q16" s="35" t="s">
        <v>152</v>
      </c>
      <c r="R16" s="36" t="s">
        <v>153</v>
      </c>
      <c r="S16" s="36" t="s">
        <v>154</v>
      </c>
      <c r="T16" s="37">
        <f t="shared" si="12"/>
        <v>1094782.7117953475</v>
      </c>
      <c r="U16" s="38">
        <f t="shared" si="13"/>
        <v>0.76614621212056588</v>
      </c>
      <c r="V16" s="38">
        <f t="shared" si="14"/>
        <v>-8.4212136408723902E-3</v>
      </c>
      <c r="W16" s="38">
        <f t="shared" si="15"/>
        <v>0.84205639905397034</v>
      </c>
      <c r="X16" s="39">
        <f t="shared" si="16"/>
        <v>-0.12110936642324517</v>
      </c>
      <c r="Y16" s="40">
        <f t="shared" si="17"/>
        <v>2.9887170463403561E-3</v>
      </c>
      <c r="Z16" s="40">
        <f t="shared" si="18"/>
        <v>1.0014932436348936</v>
      </c>
      <c r="AA16" s="41">
        <f t="shared" si="19"/>
        <v>-0.12129021221378268</v>
      </c>
      <c r="AB16" s="40">
        <f t="shared" si="20"/>
        <v>0.91634533121226691</v>
      </c>
      <c r="AC16" s="40">
        <f t="shared" si="21"/>
        <v>0.76446834637774275</v>
      </c>
      <c r="AD16" s="41">
        <f t="shared" si="22"/>
        <v>0.98526111955907414</v>
      </c>
      <c r="AE16" s="42">
        <f t="shared" si="23"/>
        <v>1094.7827117953475</v>
      </c>
      <c r="AF16" s="34"/>
    </row>
    <row r="17" spans="1:32" x14ac:dyDescent="0.2">
      <c r="A17" s="35" t="s">
        <v>69</v>
      </c>
      <c r="B17" s="36" t="s">
        <v>2</v>
      </c>
      <c r="C17" s="36" t="s">
        <v>3</v>
      </c>
      <c r="D17" s="37">
        <f t="shared" si="24"/>
        <v>666906.30866516603</v>
      </c>
      <c r="E17" s="38">
        <f t="shared" si="25"/>
        <v>0.83039856927801081</v>
      </c>
      <c r="F17" s="38">
        <f t="shared" si="26"/>
        <v>2.3474678439323035E-2</v>
      </c>
      <c r="G17" s="38">
        <f t="shared" si="27"/>
        <v>0.8741825776326928</v>
      </c>
      <c r="H17" s="39">
        <f t="shared" si="28"/>
        <v>-8.9213474343049742E-2</v>
      </c>
      <c r="I17" s="40">
        <f t="shared" si="29"/>
        <v>2.7745256094295731E-3</v>
      </c>
      <c r="J17" s="40">
        <f t="shared" si="30"/>
        <v>1.0013863018882521</v>
      </c>
      <c r="K17" s="41">
        <f t="shared" si="31"/>
        <v>-8.9337151150989044E-2</v>
      </c>
      <c r="L17" s="40">
        <f t="shared" si="8"/>
        <v>0.91634533121226691</v>
      </c>
      <c r="M17" s="40">
        <f t="shared" si="32"/>
        <v>0.82872589437488076</v>
      </c>
      <c r="N17" s="41">
        <f t="shared" si="33"/>
        <v>0.99452330637535957</v>
      </c>
      <c r="O17" s="42">
        <f t="shared" si="34"/>
        <v>666.90630866516608</v>
      </c>
      <c r="P17" s="33"/>
      <c r="Q17" s="35" t="s">
        <v>158</v>
      </c>
      <c r="R17" s="36" t="s">
        <v>159</v>
      </c>
      <c r="S17" s="36" t="s">
        <v>160</v>
      </c>
      <c r="T17" s="37">
        <f t="shared" si="12"/>
        <v>1024598.0833457953</v>
      </c>
      <c r="U17" s="38">
        <f t="shared" si="13"/>
        <v>0.76843938083221386</v>
      </c>
      <c r="V17" s="38">
        <f t="shared" si="14"/>
        <v>2.352315980743399E-2</v>
      </c>
      <c r="W17" s="38">
        <f t="shared" si="15"/>
        <v>0.84320298340979427</v>
      </c>
      <c r="X17" s="39">
        <f t="shared" si="16"/>
        <v>-8.9164992974938795E-2</v>
      </c>
      <c r="Y17" s="40">
        <f t="shared" si="17"/>
        <v>2.9810402126468336E-3</v>
      </c>
      <c r="Z17" s="40">
        <f t="shared" si="18"/>
        <v>1.0014894109338586</v>
      </c>
      <c r="AA17" s="41">
        <f t="shared" si="19"/>
        <v>-8.9297796290393097E-2</v>
      </c>
      <c r="AB17" s="40">
        <f t="shared" si="20"/>
        <v>0.91634533121226691</v>
      </c>
      <c r="AC17" s="40">
        <f t="shared" si="21"/>
        <v>0.76676122337851593</v>
      </c>
      <c r="AD17" s="41">
        <f t="shared" si="22"/>
        <v>0.98708646377030584</v>
      </c>
      <c r="AE17" s="42">
        <f t="shared" si="23"/>
        <v>1024.5980833457952</v>
      </c>
      <c r="AF17" s="34"/>
    </row>
    <row r="18" spans="1:32" x14ac:dyDescent="0.2">
      <c r="A18" s="35" t="s">
        <v>297</v>
      </c>
      <c r="B18" s="36" t="s">
        <v>298</v>
      </c>
      <c r="C18" s="36" t="s">
        <v>299</v>
      </c>
      <c r="D18" s="37">
        <f t="shared" si="24"/>
        <v>324121.46143554134</v>
      </c>
      <c r="E18" s="38">
        <f t="shared" si="25"/>
        <v>0.8693872855128385</v>
      </c>
      <c r="F18" s="38">
        <f t="shared" si="26"/>
        <v>8.8765021688023416E-2</v>
      </c>
      <c r="G18" s="38">
        <f t="shared" si="27"/>
        <v>0.89367693575010665</v>
      </c>
      <c r="H18" s="39">
        <f t="shared" si="28"/>
        <v>-2.3923131094349362E-2</v>
      </c>
      <c r="I18" s="40">
        <f t="shared" si="29"/>
        <v>2.6456944026853123E-3</v>
      </c>
      <c r="J18" s="40">
        <f t="shared" si="30"/>
        <v>1.0013219733945147</v>
      </c>
      <c r="K18" s="41">
        <f t="shared" si="31"/>
        <v>-2.3954756837169577E-2</v>
      </c>
      <c r="L18" s="40">
        <f t="shared" si="8"/>
        <v>0.91634533121226691</v>
      </c>
      <c r="M18" s="40">
        <f t="shared" si="32"/>
        <v>0.8677312370744249</v>
      </c>
      <c r="N18" s="41">
        <f t="shared" si="33"/>
        <v>0.99870565015209956</v>
      </c>
      <c r="O18" s="42">
        <f t="shared" si="34"/>
        <v>324.12146143554133</v>
      </c>
      <c r="P18" s="33"/>
      <c r="Q18" s="35" t="s">
        <v>155</v>
      </c>
      <c r="R18" s="36" t="s">
        <v>156</v>
      </c>
      <c r="S18" s="36" t="s">
        <v>157</v>
      </c>
      <c r="T18" s="37">
        <f t="shared" si="12"/>
        <v>904002.76897833578</v>
      </c>
      <c r="U18" s="38">
        <f t="shared" si="13"/>
        <v>0.7774181302063623</v>
      </c>
      <c r="V18" s="38">
        <f t="shared" si="14"/>
        <v>8.3290990414615809E-2</v>
      </c>
      <c r="W18" s="38">
        <f t="shared" si="15"/>
        <v>0.84769235809686849</v>
      </c>
      <c r="X18" s="39">
        <f t="shared" si="16"/>
        <v>-2.9397162367756968E-2</v>
      </c>
      <c r="Y18" s="40">
        <f t="shared" si="17"/>
        <v>2.9510021290705757E-3</v>
      </c>
      <c r="Z18" s="40">
        <f t="shared" si="18"/>
        <v>1.0014744141160425</v>
      </c>
      <c r="AA18" s="41">
        <f t="shared" si="19"/>
        <v>-2.9440505958923585E-2</v>
      </c>
      <c r="AB18" s="40">
        <f t="shared" si="20"/>
        <v>0.91634533121226691</v>
      </c>
      <c r="AC18" s="40">
        <f t="shared" si="21"/>
        <v>0.77573917025672645</v>
      </c>
      <c r="AD18" s="41">
        <f t="shared" si="22"/>
        <v>0.98994291193120465</v>
      </c>
      <c r="AE18" s="42">
        <f t="shared" si="23"/>
        <v>904.00276897833578</v>
      </c>
      <c r="AF18" s="34"/>
    </row>
    <row r="19" spans="1:32" x14ac:dyDescent="0.2">
      <c r="A19" s="35" t="s">
        <v>70</v>
      </c>
      <c r="B19" s="36" t="s">
        <v>4</v>
      </c>
      <c r="C19" s="36" t="s">
        <v>5</v>
      </c>
      <c r="D19" s="37">
        <f t="shared" si="24"/>
        <v>677633.97815085761</v>
      </c>
      <c r="E19" s="38">
        <f t="shared" si="25"/>
        <v>0.82199190004757183</v>
      </c>
      <c r="F19" s="38">
        <f t="shared" si="26"/>
        <v>4.1747306080340905E-2</v>
      </c>
      <c r="G19" s="38">
        <f t="shared" si="27"/>
        <v>0.86997924301747331</v>
      </c>
      <c r="H19" s="39">
        <f t="shared" si="28"/>
        <v>-7.0940846702031879E-2</v>
      </c>
      <c r="I19" s="40">
        <f t="shared" si="29"/>
        <v>2.8024292395459993E-3</v>
      </c>
      <c r="J19" s="40">
        <f t="shared" si="30"/>
        <v>1.0014002342917372</v>
      </c>
      <c r="K19" s="41">
        <f t="shared" si="31"/>
        <v>-7.1040180508268935E-2</v>
      </c>
      <c r="L19" s="40">
        <f t="shared" si="8"/>
        <v>0.91634533121226691</v>
      </c>
      <c r="M19" s="40">
        <f t="shared" si="32"/>
        <v>0.82031697085191058</v>
      </c>
      <c r="N19" s="41">
        <f t="shared" si="33"/>
        <v>0.9943457065087995</v>
      </c>
      <c r="O19" s="42">
        <f t="shared" si="34"/>
        <v>677.63397815085762</v>
      </c>
      <c r="P19" s="33"/>
      <c r="Q19" s="35" t="s">
        <v>270</v>
      </c>
      <c r="R19" s="36" t="s">
        <v>161</v>
      </c>
      <c r="S19" s="36" t="s">
        <v>162</v>
      </c>
      <c r="T19" s="37">
        <f t="shared" si="12"/>
        <v>413684.38673552952</v>
      </c>
      <c r="U19" s="38">
        <f t="shared" si="13"/>
        <v>0.86499972169879724</v>
      </c>
      <c r="V19" s="38">
        <f t="shared" si="14"/>
        <v>5.3106490628736999E-2</v>
      </c>
      <c r="W19" s="38">
        <f t="shared" si="15"/>
        <v>0.89148315384308607</v>
      </c>
      <c r="X19" s="39">
        <f t="shared" si="16"/>
        <v>-5.9581662153635778E-2</v>
      </c>
      <c r="Y19" s="40">
        <f t="shared" si="17"/>
        <v>2.6601409774074207E-3</v>
      </c>
      <c r="Z19" s="40">
        <f t="shared" si="18"/>
        <v>1.0013291871195045</v>
      </c>
      <c r="AA19" s="41">
        <f t="shared" si="19"/>
        <v>-5.9660857331529059E-2</v>
      </c>
      <c r="AB19" s="40">
        <f t="shared" si="20"/>
        <v>0.91634533121226691</v>
      </c>
      <c r="AC19" s="40">
        <f t="shared" si="21"/>
        <v>0.86334129688643269</v>
      </c>
      <c r="AD19" s="41">
        <f t="shared" si="22"/>
        <v>0.99789175213556791</v>
      </c>
      <c r="AE19" s="42">
        <f t="shared" si="23"/>
        <v>413.68438673552953</v>
      </c>
      <c r="AF19" s="34"/>
    </row>
    <row r="20" spans="1:32" x14ac:dyDescent="0.2">
      <c r="A20" s="35" t="s">
        <v>228</v>
      </c>
      <c r="B20" s="36" t="s">
        <v>229</v>
      </c>
      <c r="C20" s="36" t="s">
        <v>230</v>
      </c>
      <c r="D20" s="37">
        <f t="shared" si="24"/>
        <v>134902.25391194507</v>
      </c>
      <c r="E20" s="38">
        <f t="shared" si="25"/>
        <v>0.90067861493269041</v>
      </c>
      <c r="F20" s="38">
        <f t="shared" si="26"/>
        <v>9.2873332821745508E-2</v>
      </c>
      <c r="G20" s="38">
        <f t="shared" si="27"/>
        <v>0.90932260046003255</v>
      </c>
      <c r="H20" s="39">
        <f t="shared" si="28"/>
        <v>-1.981481996062727E-2</v>
      </c>
      <c r="I20" s="40">
        <f t="shared" si="29"/>
        <v>2.5430846126315194E-3</v>
      </c>
      <c r="J20" s="40">
        <f t="shared" si="30"/>
        <v>1.0012707349226939</v>
      </c>
      <c r="K20" s="41">
        <f t="shared" si="31"/>
        <v>-1.9839999344338131E-2</v>
      </c>
      <c r="L20" s="40">
        <f t="shared" si="8"/>
        <v>0.91634533121226691</v>
      </c>
      <c r="M20" s="40">
        <f t="shared" si="32"/>
        <v>0.89904320333940102</v>
      </c>
      <c r="N20" s="41">
        <f t="shared" si="33"/>
        <v>0.99977576286129888</v>
      </c>
      <c r="O20" s="42">
        <f t="shared" si="34"/>
        <v>134.90225391194505</v>
      </c>
      <c r="P20" s="33"/>
      <c r="Q20" s="35" t="s">
        <v>269</v>
      </c>
      <c r="R20" s="36" t="s">
        <v>11</v>
      </c>
      <c r="S20" s="36" t="s">
        <v>12</v>
      </c>
      <c r="T20" s="37">
        <f t="shared" si="12"/>
        <v>463736.88793800992</v>
      </c>
      <c r="U20" s="38">
        <f t="shared" si="13"/>
        <v>0.85759661678825494</v>
      </c>
      <c r="V20" s="38">
        <f t="shared" si="14"/>
        <v>4.8461975563707779E-2</v>
      </c>
      <c r="W20" s="38">
        <f t="shared" si="15"/>
        <v>0.88778160138781481</v>
      </c>
      <c r="X20" s="39">
        <f t="shared" si="16"/>
        <v>-6.4226177218664998E-2</v>
      </c>
      <c r="Y20" s="40">
        <f t="shared" si="17"/>
        <v>2.6845474045019361E-3</v>
      </c>
      <c r="Z20" s="40">
        <f t="shared" si="18"/>
        <v>1.0013413740600665</v>
      </c>
      <c r="AA20" s="41">
        <f t="shared" si="19"/>
        <v>-6.4312328546763345E-2</v>
      </c>
      <c r="AB20" s="40">
        <f t="shared" si="20"/>
        <v>0.91634533121226691</v>
      </c>
      <c r="AC20" s="40">
        <f t="shared" si="21"/>
        <v>0.85593447217172269</v>
      </c>
      <c r="AD20" s="41">
        <f t="shared" si="22"/>
        <v>0.99735090163601514</v>
      </c>
      <c r="AE20" s="42">
        <f t="shared" si="23"/>
        <v>463.73688793800994</v>
      </c>
      <c r="AF20" s="34"/>
    </row>
    <row r="21" spans="1:32" x14ac:dyDescent="0.2">
      <c r="A21" s="35" t="s">
        <v>114</v>
      </c>
      <c r="B21" s="36" t="s">
        <v>115</v>
      </c>
      <c r="C21" s="36" t="s">
        <v>116</v>
      </c>
      <c r="D21" s="37">
        <f t="shared" si="24"/>
        <v>456749.37387950032</v>
      </c>
      <c r="E21" s="38">
        <f t="shared" si="25"/>
        <v>0.86163996288870837</v>
      </c>
      <c r="F21" s="38">
        <f t="shared" si="26"/>
        <v>4.2455134054760806E-2</v>
      </c>
      <c r="G21" s="38">
        <f t="shared" si="27"/>
        <v>0.88980327443804152</v>
      </c>
      <c r="H21" s="39">
        <f t="shared" si="28"/>
        <v>-7.0233018727611979E-2</v>
      </c>
      <c r="I21" s="40">
        <f t="shared" si="29"/>
        <v>2.6712126320488374E-3</v>
      </c>
      <c r="J21" s="40">
        <f t="shared" si="30"/>
        <v>1.0013347155831804</v>
      </c>
      <c r="K21" s="41">
        <f t="shared" si="31"/>
        <v>-7.0326759832161523E-2</v>
      </c>
      <c r="L21" s="40">
        <f t="shared" si="8"/>
        <v>0.91634533121226691</v>
      </c>
      <c r="M21" s="40">
        <f t="shared" si="32"/>
        <v>0.85997980477134273</v>
      </c>
      <c r="N21" s="41">
        <f t="shared" si="33"/>
        <v>0.99743013278413928</v>
      </c>
      <c r="O21" s="42">
        <f t="shared" si="34"/>
        <v>456.7493738795003</v>
      </c>
      <c r="P21" s="33"/>
      <c r="Q21" s="35" t="s">
        <v>76</v>
      </c>
      <c r="R21" s="36" t="s">
        <v>13</v>
      </c>
      <c r="S21" s="36" t="s">
        <v>14</v>
      </c>
      <c r="T21" s="37">
        <f t="shared" si="12"/>
        <v>1081990.3602320906</v>
      </c>
      <c r="U21" s="38">
        <f t="shared" si="13"/>
        <v>0.75299321695206456</v>
      </c>
      <c r="V21" s="38">
        <f t="shared" si="14"/>
        <v>5.2359877559828336E-2</v>
      </c>
      <c r="W21" s="38">
        <f t="shared" si="15"/>
        <v>0.83547990146971962</v>
      </c>
      <c r="X21" s="39">
        <f t="shared" si="16"/>
        <v>-6.0328275222544442E-2</v>
      </c>
      <c r="Y21" s="40">
        <f t="shared" si="17"/>
        <v>3.032786761106224E-3</v>
      </c>
      <c r="Z21" s="40">
        <f t="shared" si="18"/>
        <v>1.0015152453962477</v>
      </c>
      <c r="AA21" s="41">
        <f t="shared" si="19"/>
        <v>-6.0419687363838966E-2</v>
      </c>
      <c r="AB21" s="40">
        <f t="shared" si="20"/>
        <v>0.91634533121226691</v>
      </c>
      <c r="AC21" s="40">
        <f t="shared" si="21"/>
        <v>0.75131770575127987</v>
      </c>
      <c r="AD21" s="41">
        <f t="shared" si="22"/>
        <v>0.98560209470000881</v>
      </c>
      <c r="AE21" s="42">
        <f t="shared" si="23"/>
        <v>1081.9903602320906</v>
      </c>
      <c r="AF21" s="34"/>
    </row>
    <row r="22" spans="1:32" x14ac:dyDescent="0.2">
      <c r="A22" s="35" t="s">
        <v>71</v>
      </c>
      <c r="B22" s="36" t="s">
        <v>6</v>
      </c>
      <c r="C22" s="36" t="s">
        <v>7</v>
      </c>
      <c r="D22" s="37">
        <f t="shared" si="24"/>
        <v>904677.89223930857</v>
      </c>
      <c r="E22" s="38">
        <f t="shared" si="25"/>
        <v>0.7879579796336833</v>
      </c>
      <c r="F22" s="38">
        <f t="shared" si="26"/>
        <v>2.585511361357079E-2</v>
      </c>
      <c r="G22" s="38">
        <f t="shared" si="27"/>
        <v>0.85296228281052899</v>
      </c>
      <c r="H22" s="39">
        <f t="shared" si="28"/>
        <v>-8.6833039168801987E-2</v>
      </c>
      <c r="I22" s="40">
        <f t="shared" si="29"/>
        <v>2.9157846928363554E-3</v>
      </c>
      <c r="J22" s="40">
        <f t="shared" si="30"/>
        <v>1.0014568311678922</v>
      </c>
      <c r="K22" s="41">
        <f t="shared" si="31"/>
        <v>-8.6959540246665898E-2</v>
      </c>
      <c r="L22" s="40">
        <f t="shared" si="8"/>
        <v>0.91634533121226691</v>
      </c>
      <c r="M22" s="40">
        <f t="shared" si="32"/>
        <v>0.78627876839617383</v>
      </c>
      <c r="N22" s="41">
        <f t="shared" si="33"/>
        <v>0.98992826309536119</v>
      </c>
      <c r="O22" s="42">
        <f t="shared" si="34"/>
        <v>904.67789223930856</v>
      </c>
      <c r="P22" s="33"/>
      <c r="Q22" s="35" t="s">
        <v>40</v>
      </c>
      <c r="R22" s="36" t="s">
        <v>41</v>
      </c>
      <c r="S22" s="36" t="s">
        <v>42</v>
      </c>
      <c r="T22" s="37">
        <f t="shared" si="12"/>
        <v>266984.40030179708</v>
      </c>
      <c r="U22" s="38">
        <f t="shared" si="13"/>
        <v>0.88280547376490692</v>
      </c>
      <c r="V22" s="38">
        <f t="shared" si="14"/>
        <v>7.6146776009785894E-2</v>
      </c>
      <c r="W22" s="38">
        <f t="shared" si="15"/>
        <v>0.9003860298761408</v>
      </c>
      <c r="X22" s="39">
        <f t="shared" si="16"/>
        <v>-3.6541376772586884E-2</v>
      </c>
      <c r="Y22" s="40">
        <f t="shared" si="17"/>
        <v>2.6016011032033433E-3</v>
      </c>
      <c r="Z22" s="40">
        <f t="shared" si="18"/>
        <v>1.0012999556093085</v>
      </c>
      <c r="AA22" s="41">
        <f t="shared" si="19"/>
        <v>-3.6588878940294264E-2</v>
      </c>
      <c r="AB22" s="40">
        <f t="shared" si="20"/>
        <v>0.91634533121226691</v>
      </c>
      <c r="AC22" s="40">
        <f t="shared" si="21"/>
        <v>0.88115748400561811</v>
      </c>
      <c r="AD22" s="41">
        <f t="shared" si="22"/>
        <v>0.99912174849196367</v>
      </c>
      <c r="AE22" s="42">
        <f t="shared" si="23"/>
        <v>266.98440030179711</v>
      </c>
      <c r="AF22" s="34"/>
    </row>
    <row r="23" spans="1:32" x14ac:dyDescent="0.2">
      <c r="A23" s="35" t="s">
        <v>94</v>
      </c>
      <c r="B23" s="36" t="s">
        <v>85</v>
      </c>
      <c r="C23" s="36" t="s">
        <v>86</v>
      </c>
      <c r="D23" s="37">
        <f t="shared" si="24"/>
        <v>1006842.565299765</v>
      </c>
      <c r="E23" s="38">
        <f t="shared" si="25"/>
        <v>0.77060164984996238</v>
      </c>
      <c r="F23" s="38">
        <f t="shared" si="26"/>
        <v>2.6630815503346023E-2</v>
      </c>
      <c r="G23" s="38">
        <f t="shared" si="27"/>
        <v>0.84428411791866864</v>
      </c>
      <c r="H23" s="39">
        <f t="shared" si="28"/>
        <v>-8.6057337279026758E-2</v>
      </c>
      <c r="I23" s="40">
        <f t="shared" si="29"/>
        <v>2.9738034631221584E-3</v>
      </c>
      <c r="J23" s="40">
        <f t="shared" si="30"/>
        <v>1.001485797933811</v>
      </c>
      <c r="K23" s="41">
        <f t="shared" si="31"/>
        <v>-8.618520109294521E-2</v>
      </c>
      <c r="L23" s="40">
        <f t="shared" si="8"/>
        <v>0.91634533121226691</v>
      </c>
      <c r="M23" s="40">
        <f t="shared" si="32"/>
        <v>0.7689232496652787</v>
      </c>
      <c r="N23" s="41">
        <f t="shared" si="33"/>
        <v>0.98752931489393558</v>
      </c>
      <c r="O23" s="42">
        <f t="shared" si="34"/>
        <v>1006.8425652997649</v>
      </c>
      <c r="P23" s="33"/>
      <c r="Q23" s="35" t="s">
        <v>163</v>
      </c>
      <c r="R23" s="36" t="s">
        <v>164</v>
      </c>
      <c r="S23" s="36" t="s">
        <v>165</v>
      </c>
      <c r="T23" s="37">
        <f t="shared" si="12"/>
        <v>949406.71769109531</v>
      </c>
      <c r="U23" s="38">
        <f t="shared" si="13"/>
        <v>0.77019440635783043</v>
      </c>
      <c r="V23" s="38">
        <f t="shared" si="14"/>
        <v>8.3717626453992194E-2</v>
      </c>
      <c r="W23" s="38">
        <f t="shared" si="15"/>
        <v>0.84408049617260261</v>
      </c>
      <c r="X23" s="39">
        <f t="shared" si="16"/>
        <v>-2.8970526328380583E-2</v>
      </c>
      <c r="Y23" s="40">
        <f t="shared" si="17"/>
        <v>2.9751662978978856E-3</v>
      </c>
      <c r="Z23" s="40">
        <f t="shared" si="18"/>
        <v>1.0014864783400212</v>
      </c>
      <c r="AA23" s="41">
        <f t="shared" si="19"/>
        <v>-2.9013590388266737E-2</v>
      </c>
      <c r="AB23" s="40">
        <f t="shared" si="20"/>
        <v>0.91634533121226691</v>
      </c>
      <c r="AC23" s="40">
        <f t="shared" si="21"/>
        <v>0.76851604949064445</v>
      </c>
      <c r="AD23" s="41">
        <f t="shared" si="22"/>
        <v>0.98890894998750478</v>
      </c>
      <c r="AE23" s="42">
        <f t="shared" si="23"/>
        <v>949.40671769109531</v>
      </c>
      <c r="AF23" s="34"/>
    </row>
    <row r="24" spans="1:32" x14ac:dyDescent="0.2">
      <c r="A24" s="35" t="s">
        <v>72</v>
      </c>
      <c r="B24" s="36" t="s">
        <v>83</v>
      </c>
      <c r="C24" s="36" t="s">
        <v>84</v>
      </c>
      <c r="D24" s="37">
        <f t="shared" si="24"/>
        <v>431606.02100893605</v>
      </c>
      <c r="E24" s="38">
        <f t="shared" si="25"/>
        <v>0.8542514023885992</v>
      </c>
      <c r="F24" s="38">
        <f t="shared" si="26"/>
        <v>7.6493902605460309E-2</v>
      </c>
      <c r="G24" s="38">
        <f t="shared" si="27"/>
        <v>0.88610899418798694</v>
      </c>
      <c r="H24" s="39">
        <f t="shared" si="28"/>
        <v>-3.6194250176912468E-2</v>
      </c>
      <c r="I24" s="40">
        <f t="shared" si="29"/>
        <v>2.6955882475019821E-3</v>
      </c>
      <c r="J24" s="40">
        <f t="shared" si="30"/>
        <v>1.0013468870713595</v>
      </c>
      <c r="K24" s="41">
        <f t="shared" si="31"/>
        <v>-3.6242999744533301E-2</v>
      </c>
      <c r="L24" s="40">
        <f t="shared" si="8"/>
        <v>0.91634533121226691</v>
      </c>
      <c r="M24" s="40">
        <f t="shared" si="32"/>
        <v>0.85258769648303889</v>
      </c>
      <c r="N24" s="41">
        <f t="shared" si="33"/>
        <v>0.99770511867613942</v>
      </c>
      <c r="O24" s="42">
        <f t="shared" si="34"/>
        <v>431.60602100893607</v>
      </c>
      <c r="P24" s="33"/>
      <c r="Q24" s="35" t="s">
        <v>105</v>
      </c>
      <c r="R24" s="36" t="s">
        <v>166</v>
      </c>
      <c r="S24" s="36" t="s">
        <v>167</v>
      </c>
      <c r="T24" s="37">
        <f t="shared" si="12"/>
        <v>611990.60500239115</v>
      </c>
      <c r="U24" s="38">
        <f t="shared" si="13"/>
        <v>0.83690961701531175</v>
      </c>
      <c r="V24" s="38">
        <f t="shared" si="14"/>
        <v>3.2225565383349905E-2</v>
      </c>
      <c r="W24" s="38">
        <f t="shared" si="15"/>
        <v>0.87743810150134327</v>
      </c>
      <c r="X24" s="39">
        <f t="shared" si="16"/>
        <v>-8.0462587399022872E-2</v>
      </c>
      <c r="Y24" s="40">
        <f t="shared" si="17"/>
        <v>2.7529427794018547E-3</v>
      </c>
      <c r="Z24" s="40">
        <f t="shared" si="18"/>
        <v>1.0013755253547001</v>
      </c>
      <c r="AA24" s="41">
        <f t="shared" si="19"/>
        <v>-8.0573265728095006E-2</v>
      </c>
      <c r="AB24" s="40">
        <f t="shared" si="20"/>
        <v>0.91634533121226691</v>
      </c>
      <c r="AC24" s="40">
        <f t="shared" si="21"/>
        <v>0.83523901319029414</v>
      </c>
      <c r="AD24" s="41">
        <f t="shared" si="22"/>
        <v>0.99538755044075311</v>
      </c>
      <c r="AE24" s="42">
        <f t="shared" si="23"/>
        <v>611.99060500239113</v>
      </c>
      <c r="AF24" s="34"/>
    </row>
    <row r="25" spans="1:32" x14ac:dyDescent="0.2">
      <c r="A25" s="35" t="s">
        <v>57</v>
      </c>
      <c r="B25" s="36" t="s">
        <v>58</v>
      </c>
      <c r="C25" s="36" t="s">
        <v>59</v>
      </c>
      <c r="D25" s="37">
        <f t="shared" si="24"/>
        <v>338741.39611965843</v>
      </c>
      <c r="E25" s="38">
        <f t="shared" si="25"/>
        <v>0.86849038020278591</v>
      </c>
      <c r="F25" s="38">
        <f t="shared" si="26"/>
        <v>8.1812308687231772E-2</v>
      </c>
      <c r="G25" s="38">
        <f t="shared" si="27"/>
        <v>0.89322848309508029</v>
      </c>
      <c r="H25" s="39">
        <f t="shared" si="28"/>
        <v>-3.0875844095141006E-2</v>
      </c>
      <c r="I25" s="40">
        <f t="shared" si="29"/>
        <v>2.6486464455402477E-3</v>
      </c>
      <c r="J25" s="40">
        <f t="shared" si="30"/>
        <v>1.0013234474661723</v>
      </c>
      <c r="K25" s="41">
        <f t="shared" si="31"/>
        <v>-3.0916706652774652E-2</v>
      </c>
      <c r="L25" s="40">
        <f t="shared" si="8"/>
        <v>0.91634533121226691</v>
      </c>
      <c r="M25" s="40">
        <f t="shared" si="32"/>
        <v>0.86683383560225524</v>
      </c>
      <c r="N25" s="41">
        <f t="shared" si="33"/>
        <v>0.99858627388666488</v>
      </c>
      <c r="O25" s="42">
        <f t="shared" si="34"/>
        <v>338.74139611965842</v>
      </c>
      <c r="P25" s="33"/>
      <c r="Q25" s="35" t="s">
        <v>77</v>
      </c>
      <c r="R25" s="36" t="s">
        <v>15</v>
      </c>
      <c r="S25" s="36" t="s">
        <v>16</v>
      </c>
      <c r="T25" s="37">
        <f t="shared" si="12"/>
        <v>1147664.8917445953</v>
      </c>
      <c r="U25" s="38">
        <f t="shared" si="13"/>
        <v>0.7563093425308538</v>
      </c>
      <c r="V25" s="38">
        <f t="shared" si="14"/>
        <v>-6.331666675290352E-3</v>
      </c>
      <c r="W25" s="38">
        <f t="shared" si="15"/>
        <v>0.83713796425911435</v>
      </c>
      <c r="X25" s="39">
        <f t="shared" si="16"/>
        <v>-0.11901981945766313</v>
      </c>
      <c r="Y25" s="40">
        <f t="shared" si="17"/>
        <v>3.0216701339653949E-3</v>
      </c>
      <c r="Z25" s="40">
        <f t="shared" si="18"/>
        <v>1.0015096954767664</v>
      </c>
      <c r="AA25" s="41">
        <f t="shared" si="19"/>
        <v>-0.11919950314074391</v>
      </c>
      <c r="AB25" s="40">
        <f t="shared" si="20"/>
        <v>0.91634533121226691</v>
      </c>
      <c r="AC25" s="40">
        <f t="shared" si="21"/>
        <v>0.75463312835179819</v>
      </c>
      <c r="AD25" s="41">
        <f t="shared" si="22"/>
        <v>0.98380625902059937</v>
      </c>
      <c r="AE25" s="42">
        <f t="shared" si="23"/>
        <v>1147.6648917445953</v>
      </c>
      <c r="AF25" s="34"/>
    </row>
    <row r="26" spans="1:32" x14ac:dyDescent="0.2">
      <c r="A26" s="35" t="s">
        <v>117</v>
      </c>
      <c r="B26" s="36" t="s">
        <v>118</v>
      </c>
      <c r="C26" s="36" t="s">
        <v>119</v>
      </c>
      <c r="D26" s="37">
        <f t="shared" si="24"/>
        <v>619529.16710877989</v>
      </c>
      <c r="E26" s="38">
        <f t="shared" si="25"/>
        <v>0.83915915249565998</v>
      </c>
      <c r="F26" s="38">
        <f t="shared" si="26"/>
        <v>2.3629818817278086E-2</v>
      </c>
      <c r="G26" s="38">
        <f t="shared" si="27"/>
        <v>0.87856286924151739</v>
      </c>
      <c r="H26" s="39">
        <f t="shared" si="28"/>
        <v>-8.9058333965094688E-2</v>
      </c>
      <c r="I26" s="40">
        <f t="shared" si="29"/>
        <v>2.7454920474686531E-3</v>
      </c>
      <c r="J26" s="40">
        <f t="shared" si="30"/>
        <v>1.0013718050991194</v>
      </c>
      <c r="K26" s="41">
        <f t="shared" si="31"/>
        <v>-8.918050464174708E-2</v>
      </c>
      <c r="L26" s="40">
        <f t="shared" si="8"/>
        <v>0.91634533121226691</v>
      </c>
      <c r="M26" s="40">
        <f t="shared" si="32"/>
        <v>0.83748933011510751</v>
      </c>
      <c r="N26" s="41">
        <f t="shared" si="33"/>
        <v>0.99527334257523692</v>
      </c>
      <c r="O26" s="42">
        <f t="shared" si="34"/>
        <v>619.52916710877992</v>
      </c>
      <c r="P26" s="33"/>
      <c r="Q26" s="35" t="s">
        <v>56</v>
      </c>
      <c r="R26" s="36" t="s">
        <v>95</v>
      </c>
      <c r="S26" s="36" t="s">
        <v>93</v>
      </c>
      <c r="T26" s="37">
        <f t="shared" si="12"/>
        <v>926359.32813478599</v>
      </c>
      <c r="U26" s="38">
        <f t="shared" si="13"/>
        <v>0.78867065574491435</v>
      </c>
      <c r="V26" s="38">
        <f t="shared" si="14"/>
        <v>1.1494932379106758E-2</v>
      </c>
      <c r="W26" s="38">
        <f t="shared" si="15"/>
        <v>0.85331862086614452</v>
      </c>
      <c r="X26" s="39">
        <f t="shared" si="16"/>
        <v>-0.10119322040326602</v>
      </c>
      <c r="Y26" s="40">
        <f t="shared" si="17"/>
        <v>2.913405161437422E-3</v>
      </c>
      <c r="Z26" s="40">
        <f t="shared" si="18"/>
        <v>1.0014556431322545</v>
      </c>
      <c r="AA26" s="41">
        <f t="shared" si="19"/>
        <v>-0.10134052161957675</v>
      </c>
      <c r="AB26" s="40">
        <f t="shared" si="20"/>
        <v>0.91634533121226691</v>
      </c>
      <c r="AC26" s="40">
        <f t="shared" si="21"/>
        <v>0.78699145444782825</v>
      </c>
      <c r="AD26" s="41">
        <f t="shared" si="22"/>
        <v>0.9894406079791247</v>
      </c>
      <c r="AE26" s="42">
        <f t="shared" si="23"/>
        <v>926.35932813478598</v>
      </c>
      <c r="AF26" s="34"/>
    </row>
    <row r="27" spans="1:32" x14ac:dyDescent="0.2">
      <c r="A27" s="35" t="s">
        <v>73</v>
      </c>
      <c r="B27" s="36" t="s">
        <v>8</v>
      </c>
      <c r="C27" s="36" t="s">
        <v>9</v>
      </c>
      <c r="D27" s="37">
        <f t="shared" si="24"/>
        <v>727845.30581559741</v>
      </c>
      <c r="E27" s="38">
        <f t="shared" si="25"/>
        <v>0.81719224460458761</v>
      </c>
      <c r="F27" s="38">
        <f t="shared" si="26"/>
        <v>2.9602723368547391E-2</v>
      </c>
      <c r="G27" s="38">
        <f t="shared" si="27"/>
        <v>0.86757941529598126</v>
      </c>
      <c r="H27" s="39">
        <f t="shared" si="28"/>
        <v>-8.3085429413825379E-2</v>
      </c>
      <c r="I27" s="40">
        <f t="shared" si="29"/>
        <v>2.8183784843313952E-3</v>
      </c>
      <c r="J27" s="40">
        <f t="shared" si="30"/>
        <v>1.0014081977317399</v>
      </c>
      <c r="K27" s="41">
        <f t="shared" si="31"/>
        <v>-8.3202430127066573E-2</v>
      </c>
      <c r="L27" s="40">
        <f t="shared" si="8"/>
        <v>0.91634533121226691</v>
      </c>
      <c r="M27" s="40">
        <f t="shared" si="32"/>
        <v>0.81551624072841156</v>
      </c>
      <c r="N27" s="41">
        <f t="shared" si="33"/>
        <v>0.99347755993194542</v>
      </c>
      <c r="O27" s="42">
        <f t="shared" si="34"/>
        <v>727.84530581559738</v>
      </c>
      <c r="P27" s="33"/>
      <c r="Q27" s="35" t="s">
        <v>53</v>
      </c>
      <c r="R27" s="36" t="s">
        <v>54</v>
      </c>
      <c r="S27" s="36" t="s">
        <v>55</v>
      </c>
      <c r="T27" s="37">
        <f t="shared" si="12"/>
        <v>385317.49436512124</v>
      </c>
      <c r="U27" s="38">
        <f t="shared" si="13"/>
        <v>0.87137017346857648</v>
      </c>
      <c r="V27" s="38">
        <f t="shared" si="14"/>
        <v>5.1278743050954104E-2</v>
      </c>
      <c r="W27" s="38">
        <f t="shared" si="15"/>
        <v>0.89466837972797564</v>
      </c>
      <c r="X27" s="39">
        <f t="shared" si="16"/>
        <v>-6.1409409731418674E-2</v>
      </c>
      <c r="Y27" s="40">
        <f t="shared" si="17"/>
        <v>2.63917006511395E-3</v>
      </c>
      <c r="Z27" s="40">
        <f t="shared" si="18"/>
        <v>1.0013187155272361</v>
      </c>
      <c r="AA27" s="41">
        <f t="shared" si="19"/>
        <v>-6.1490391273549896E-2</v>
      </c>
      <c r="AB27" s="40">
        <f t="shared" si="20"/>
        <v>0.91634533121226691</v>
      </c>
      <c r="AC27" s="40">
        <f t="shared" si="21"/>
        <v>0.86971524087737306</v>
      </c>
      <c r="AD27" s="41">
        <f t="shared" si="22"/>
        <v>0.99817092294344878</v>
      </c>
      <c r="AE27" s="42">
        <f t="shared" si="23"/>
        <v>385.31749436512126</v>
      </c>
      <c r="AF27" s="34"/>
    </row>
    <row r="28" spans="1:32" x14ac:dyDescent="0.2">
      <c r="A28" s="35" t="s">
        <v>29</v>
      </c>
      <c r="B28" s="36" t="s">
        <v>30</v>
      </c>
      <c r="C28" s="36" t="s">
        <v>31</v>
      </c>
      <c r="D28" s="37">
        <f t="shared" si="24"/>
        <v>319519.48285909294</v>
      </c>
      <c r="E28" s="38">
        <f t="shared" si="25"/>
        <v>0.87328906601840794</v>
      </c>
      <c r="F28" s="38">
        <f t="shared" si="26"/>
        <v>7.6405181701817274E-2</v>
      </c>
      <c r="G28" s="38">
        <f t="shared" si="27"/>
        <v>0.89562782600289137</v>
      </c>
      <c r="H28" s="39">
        <f t="shared" si="28"/>
        <v>-3.6282971080555504E-2</v>
      </c>
      <c r="I28" s="40">
        <f t="shared" si="29"/>
        <v>2.632859027652494E-3</v>
      </c>
      <c r="J28" s="40">
        <f t="shared" si="30"/>
        <v>1.0013155641592977</v>
      </c>
      <c r="K28" s="41">
        <f t="shared" si="31"/>
        <v>-3.6330703656901914E-2</v>
      </c>
      <c r="L28" s="40">
        <f t="shared" si="8"/>
        <v>0.91634533121226691</v>
      </c>
      <c r="M28" s="40">
        <f t="shared" si="32"/>
        <v>0.8716352380643595</v>
      </c>
      <c r="N28" s="41">
        <f t="shared" si="33"/>
        <v>0.99874215284122725</v>
      </c>
      <c r="O28" s="42">
        <f t="shared" si="34"/>
        <v>319.51948285909293</v>
      </c>
      <c r="P28" s="33"/>
      <c r="Q28" s="35" t="s">
        <v>78</v>
      </c>
      <c r="R28" s="36" t="s">
        <v>99</v>
      </c>
      <c r="S28" s="36" t="s">
        <v>100</v>
      </c>
      <c r="T28" s="37">
        <f t="shared" si="12"/>
        <v>1120855.529738985</v>
      </c>
      <c r="U28" s="38">
        <f t="shared" si="13"/>
        <v>0.74708333817933947</v>
      </c>
      <c r="V28" s="38">
        <f t="shared" si="14"/>
        <v>5.0246089910190826E-2</v>
      </c>
      <c r="W28" s="38">
        <f t="shared" si="15"/>
        <v>0.83252496208335713</v>
      </c>
      <c r="X28" s="39">
        <f t="shared" si="16"/>
        <v>-6.2442062872181951E-2</v>
      </c>
      <c r="Y28" s="40">
        <f t="shared" si="17"/>
        <v>3.0526075182319224E-3</v>
      </c>
      <c r="Z28" s="40">
        <f t="shared" si="18"/>
        <v>1.0015251407319898</v>
      </c>
      <c r="AA28" s="41">
        <f t="shared" si="19"/>
        <v>-6.2537295805657783E-2</v>
      </c>
      <c r="AB28" s="40">
        <f t="shared" si="20"/>
        <v>0.91634533121226691</v>
      </c>
      <c r="AC28" s="40">
        <f t="shared" si="21"/>
        <v>0.74540926242880357</v>
      </c>
      <c r="AD28" s="41">
        <f t="shared" si="22"/>
        <v>0.98455158484458982</v>
      </c>
      <c r="AE28" s="42">
        <f t="shared" si="23"/>
        <v>1120.8555297389851</v>
      </c>
      <c r="AF28" s="34"/>
    </row>
    <row r="29" spans="1:32" x14ac:dyDescent="0.2">
      <c r="A29" s="35" t="s">
        <v>120</v>
      </c>
      <c r="B29" s="36" t="s">
        <v>121</v>
      </c>
      <c r="C29" s="36" t="s">
        <v>122</v>
      </c>
      <c r="D29" s="37">
        <f t="shared" si="24"/>
        <v>465660.93171720143</v>
      </c>
      <c r="E29" s="38">
        <f t="shared" si="25"/>
        <v>0.85956011219674855</v>
      </c>
      <c r="F29" s="38">
        <f t="shared" si="26"/>
        <v>4.3192050850047285E-2</v>
      </c>
      <c r="G29" s="38">
        <f t="shared" si="27"/>
        <v>0.88876334909206167</v>
      </c>
      <c r="H29" s="39">
        <f t="shared" si="28"/>
        <v>-6.9496101932325499E-2</v>
      </c>
      <c r="I29" s="40">
        <f t="shared" si="29"/>
        <v>2.6780704729149805E-3</v>
      </c>
      <c r="J29" s="40">
        <f t="shared" si="30"/>
        <v>1.0013381399272252</v>
      </c>
      <c r="K29" s="41">
        <f t="shared" si="31"/>
        <v>-6.9589097441107653E-2</v>
      </c>
      <c r="L29" s="40">
        <f t="shared" si="8"/>
        <v>0.91634533121226691</v>
      </c>
      <c r="M29" s="40">
        <f t="shared" si="32"/>
        <v>0.85789891866935286</v>
      </c>
      <c r="N29" s="41">
        <f t="shared" si="33"/>
        <v>0.99732890088053472</v>
      </c>
      <c r="O29" s="42">
        <f t="shared" si="34"/>
        <v>465.66093171720144</v>
      </c>
      <c r="P29" s="33"/>
      <c r="Q29" s="35" t="s">
        <v>216</v>
      </c>
      <c r="R29" s="36" t="s">
        <v>217</v>
      </c>
      <c r="S29" s="36" t="s">
        <v>218</v>
      </c>
      <c r="T29" s="37">
        <f t="shared" si="12"/>
        <v>304599.45306030801</v>
      </c>
      <c r="U29" s="38">
        <f t="shared" si="13"/>
        <v>0.88055448384351531</v>
      </c>
      <c r="V29" s="38">
        <f t="shared" si="14"/>
        <v>6.5019332400960167E-2</v>
      </c>
      <c r="W29" s="38">
        <f t="shared" si="15"/>
        <v>0.899260534915445</v>
      </c>
      <c r="X29" s="39">
        <f t="shared" si="16"/>
        <v>-4.766882038141261E-2</v>
      </c>
      <c r="Y29" s="40">
        <f t="shared" si="17"/>
        <v>2.6089886071387269E-3</v>
      </c>
      <c r="Z29" s="40">
        <f t="shared" si="18"/>
        <v>1.0013036445590013</v>
      </c>
      <c r="AA29" s="41">
        <f t="shared" si="19"/>
        <v>-4.773096357973685E-2</v>
      </c>
      <c r="AB29" s="40">
        <f t="shared" si="20"/>
        <v>0.91634533121226691</v>
      </c>
      <c r="AC29" s="40">
        <f t="shared" si="21"/>
        <v>0.87890505909609451</v>
      </c>
      <c r="AD29" s="41">
        <f t="shared" si="22"/>
        <v>0.99885688640220804</v>
      </c>
      <c r="AE29" s="42">
        <f t="shared" si="23"/>
        <v>304.59945306030801</v>
      </c>
      <c r="AF29" s="34"/>
    </row>
    <row r="30" spans="1:32" x14ac:dyDescent="0.2">
      <c r="A30" s="35" t="s">
        <v>123</v>
      </c>
      <c r="B30" s="36" t="s">
        <v>124</v>
      </c>
      <c r="C30" s="36" t="s">
        <v>125</v>
      </c>
      <c r="D30" s="37">
        <f t="shared" si="24"/>
        <v>1133183.5978006741</v>
      </c>
      <c r="E30" s="38">
        <f t="shared" si="25"/>
        <v>0.76291250486756546</v>
      </c>
      <c r="F30" s="38">
        <f t="shared" si="26"/>
        <v>-1.823384254652911E-2</v>
      </c>
      <c r="G30" s="38">
        <f t="shared" si="27"/>
        <v>0.84043954542747012</v>
      </c>
      <c r="H30" s="39">
        <f t="shared" si="28"/>
        <v>-0.13092199532890189</v>
      </c>
      <c r="I30" s="40">
        <f t="shared" si="29"/>
        <v>2.9995459135250713E-3</v>
      </c>
      <c r="J30" s="40">
        <f t="shared" si="30"/>
        <v>1.00149864998088</v>
      </c>
      <c r="K30" s="41">
        <f t="shared" si="31"/>
        <v>-0.13111820157469833</v>
      </c>
      <c r="L30" s="40">
        <f t="shared" si="8"/>
        <v>0.91634533121226691</v>
      </c>
      <c r="M30" s="40">
        <f t="shared" si="32"/>
        <v>0.76123511044093672</v>
      </c>
      <c r="N30" s="41">
        <f t="shared" si="33"/>
        <v>0.98421162292921038</v>
      </c>
      <c r="O30" s="42">
        <f t="shared" si="34"/>
        <v>1133.1835978006741</v>
      </c>
      <c r="P30" s="33"/>
      <c r="Q30" s="35" t="s">
        <v>219</v>
      </c>
      <c r="R30" s="36" t="s">
        <v>220</v>
      </c>
      <c r="S30" s="36" t="s">
        <v>221</v>
      </c>
      <c r="T30" s="37">
        <f t="shared" si="12"/>
        <v>309527.67528054031</v>
      </c>
      <c r="U30" s="38">
        <f t="shared" si="13"/>
        <v>0.87984471661437091</v>
      </c>
      <c r="V30" s="38">
        <f t="shared" si="14"/>
        <v>6.4480219587566376E-2</v>
      </c>
      <c r="W30" s="38">
        <f t="shared" si="15"/>
        <v>0.89890565130087285</v>
      </c>
      <c r="X30" s="39">
        <f t="shared" si="16"/>
        <v>-4.8207933194806402E-2</v>
      </c>
      <c r="Y30" s="40">
        <f t="shared" si="17"/>
        <v>2.6113187870576769E-3</v>
      </c>
      <c r="Z30" s="40">
        <f t="shared" si="18"/>
        <v>1.0013048081313991</v>
      </c>
      <c r="AA30" s="41">
        <f t="shared" si="19"/>
        <v>-4.8270835298036927E-2</v>
      </c>
      <c r="AB30" s="40">
        <f t="shared" si="20"/>
        <v>0.91634533121226691</v>
      </c>
      <c r="AC30" s="40">
        <f t="shared" si="21"/>
        <v>0.8781948463335848</v>
      </c>
      <c r="AD30" s="41">
        <f t="shared" si="22"/>
        <v>0.99881960208455411</v>
      </c>
      <c r="AE30" s="42">
        <f t="shared" si="23"/>
        <v>309.52767528054034</v>
      </c>
      <c r="AF30" s="34"/>
    </row>
    <row r="31" spans="1:32" x14ac:dyDescent="0.2">
      <c r="A31" s="35" t="s">
        <v>106</v>
      </c>
      <c r="B31" s="36" t="s">
        <v>265</v>
      </c>
      <c r="C31" s="36" t="s">
        <v>266</v>
      </c>
      <c r="D31" s="37">
        <f t="shared" si="24"/>
        <v>135280.59537521252</v>
      </c>
      <c r="E31" s="38">
        <f t="shared" si="25"/>
        <v>0.89806983251464012</v>
      </c>
      <c r="F31" s="38">
        <f t="shared" si="26"/>
        <v>0.10073022333780642</v>
      </c>
      <c r="G31" s="38">
        <f t="shared" si="27"/>
        <v>0.9080182092510074</v>
      </c>
      <c r="H31" s="39">
        <f t="shared" si="28"/>
        <v>-1.1957929444566362E-2</v>
      </c>
      <c r="I31" s="40">
        <f t="shared" si="29"/>
        <v>2.5516097260556798E-3</v>
      </c>
      <c r="J31" s="40">
        <f t="shared" si="30"/>
        <v>1.0012749920606505</v>
      </c>
      <c r="K31" s="41">
        <f t="shared" si="31"/>
        <v>-1.1973175709670002E-2</v>
      </c>
      <c r="L31" s="40">
        <f t="shared" si="8"/>
        <v>0.91634533121226691</v>
      </c>
      <c r="M31" s="40">
        <f t="shared" si="32"/>
        <v>0.89643245421122164</v>
      </c>
      <c r="N31" s="41">
        <f t="shared" si="33"/>
        <v>0.99977450145443914</v>
      </c>
      <c r="O31" s="42">
        <f t="shared" si="34"/>
        <v>135.28059537521253</v>
      </c>
      <c r="P31" s="33"/>
      <c r="Q31" s="35" t="s">
        <v>79</v>
      </c>
      <c r="R31" s="36" t="s">
        <v>17</v>
      </c>
      <c r="S31" s="36" t="s">
        <v>18</v>
      </c>
      <c r="T31" s="37">
        <f t="shared" si="12"/>
        <v>410088.27145494649</v>
      </c>
      <c r="U31" s="38">
        <f t="shared" si="13"/>
        <v>0.85925952771446068</v>
      </c>
      <c r="V31" s="38">
        <f t="shared" si="14"/>
        <v>7.1015508008922729E-2</v>
      </c>
      <c r="W31" s="38">
        <f t="shared" si="15"/>
        <v>0.88861305685091774</v>
      </c>
      <c r="X31" s="39">
        <f t="shared" si="16"/>
        <v>-4.1672644773450049E-2</v>
      </c>
      <c r="Y31" s="40">
        <f t="shared" si="17"/>
        <v>2.6790618309387847E-3</v>
      </c>
      <c r="Z31" s="40">
        <f t="shared" si="18"/>
        <v>1.001338634943713</v>
      </c>
      <c r="AA31" s="41">
        <f t="shared" si="19"/>
        <v>-4.1728429231940728E-2</v>
      </c>
      <c r="AB31" s="40">
        <f t="shared" si="20"/>
        <v>0.91634533121226691</v>
      </c>
      <c r="AC31" s="40">
        <f t="shared" si="21"/>
        <v>0.85759818692597467</v>
      </c>
      <c r="AD31" s="41">
        <f t="shared" si="22"/>
        <v>0.99792819469231897</v>
      </c>
      <c r="AE31" s="42">
        <f t="shared" si="23"/>
        <v>410.08827145494649</v>
      </c>
      <c r="AF31" s="34"/>
    </row>
    <row r="32" spans="1:32" x14ac:dyDescent="0.2">
      <c r="A32" s="35" t="s">
        <v>32</v>
      </c>
      <c r="B32" s="36" t="s">
        <v>289</v>
      </c>
      <c r="C32" s="36" t="s">
        <v>290</v>
      </c>
      <c r="D32" s="37">
        <f t="shared" si="24"/>
        <v>214069.85342710375</v>
      </c>
      <c r="E32" s="38">
        <f t="shared" si="25"/>
        <v>0.89181864491041396</v>
      </c>
      <c r="F32" s="38">
        <f t="shared" si="26"/>
        <v>7.8664898269468764E-2</v>
      </c>
      <c r="G32" s="38">
        <f t="shared" si="27"/>
        <v>0.90489261544889432</v>
      </c>
      <c r="H32" s="39">
        <f t="shared" si="28"/>
        <v>-3.4023254512904014E-2</v>
      </c>
      <c r="I32" s="40">
        <f t="shared" si="29"/>
        <v>2.5720602250481439E-3</v>
      </c>
      <c r="J32" s="40">
        <f t="shared" si="30"/>
        <v>1.001285204237558</v>
      </c>
      <c r="K32" s="41">
        <f t="shared" si="31"/>
        <v>-3.4066981343779508E-2</v>
      </c>
      <c r="L32" s="40">
        <f t="shared" si="8"/>
        <v>0.91634533121226691</v>
      </c>
      <c r="M32" s="40">
        <f t="shared" si="32"/>
        <v>0.8901767356315794</v>
      </c>
      <c r="N32" s="41">
        <f t="shared" si="33"/>
        <v>0.99943536465012262</v>
      </c>
      <c r="O32" s="42">
        <f t="shared" si="34"/>
        <v>214.06985342710374</v>
      </c>
      <c r="P32" s="33"/>
      <c r="Q32" s="35" t="s">
        <v>168</v>
      </c>
      <c r="R32" s="36" t="s">
        <v>169</v>
      </c>
      <c r="S32" s="36" t="s">
        <v>170</v>
      </c>
      <c r="T32" s="37">
        <f t="shared" si="12"/>
        <v>371767.30788236507</v>
      </c>
      <c r="U32" s="38">
        <f t="shared" si="13"/>
        <v>0.86430643813481078</v>
      </c>
      <c r="V32" s="38">
        <f t="shared" si="14"/>
        <v>7.6396939869238414E-2</v>
      </c>
      <c r="W32" s="38">
        <f t="shared" si="15"/>
        <v>0.89113651206109279</v>
      </c>
      <c r="X32" s="39">
        <f t="shared" si="16"/>
        <v>-3.6291212913134363E-2</v>
      </c>
      <c r="Y32" s="40">
        <f t="shared" si="17"/>
        <v>2.6624249527716212E-3</v>
      </c>
      <c r="Z32" s="40">
        <f t="shared" si="18"/>
        <v>1.0013303275906367</v>
      </c>
      <c r="AA32" s="41">
        <f t="shared" si="19"/>
        <v>-3.6339492114970375E-2</v>
      </c>
      <c r="AB32" s="40">
        <f t="shared" si="20"/>
        <v>0.91634533121226691</v>
      </c>
      <c r="AC32" s="40">
        <f t="shared" si="21"/>
        <v>0.86264764951735162</v>
      </c>
      <c r="AD32" s="41">
        <f t="shared" si="22"/>
        <v>0.99829722932869203</v>
      </c>
      <c r="AE32" s="42">
        <f t="shared" si="23"/>
        <v>371.76730788236506</v>
      </c>
      <c r="AF32" s="34"/>
    </row>
    <row r="33" spans="1:32" x14ac:dyDescent="0.2">
      <c r="A33" s="35" t="s">
        <v>231</v>
      </c>
      <c r="B33" s="36" t="s">
        <v>232</v>
      </c>
      <c r="C33" s="36" t="s">
        <v>233</v>
      </c>
      <c r="D33" s="37">
        <f t="shared" si="24"/>
        <v>75681.943026257984</v>
      </c>
      <c r="E33" s="38">
        <f t="shared" si="25"/>
        <v>0.9071106380399705</v>
      </c>
      <c r="F33" s="38">
        <f t="shared" si="26"/>
        <v>0.10485695739141067</v>
      </c>
      <c r="G33" s="38">
        <f t="shared" si="27"/>
        <v>0.9125386120136727</v>
      </c>
      <c r="H33" s="39">
        <f t="shared" si="28"/>
        <v>-7.831195390962109E-3</v>
      </c>
      <c r="I33" s="40">
        <f t="shared" si="29"/>
        <v>2.5220898730627405E-3</v>
      </c>
      <c r="J33" s="40">
        <f t="shared" si="30"/>
        <v>1.001260250820466</v>
      </c>
      <c r="K33" s="41">
        <f t="shared" si="31"/>
        <v>-7.841064661378799E-3</v>
      </c>
      <c r="L33" s="40">
        <f t="shared" si="8"/>
        <v>0.91634533121226691</v>
      </c>
      <c r="M33" s="40">
        <f t="shared" si="32"/>
        <v>0.90548026572887153</v>
      </c>
      <c r="N33" s="41">
        <f t="shared" si="33"/>
        <v>0.99992942421677744</v>
      </c>
      <c r="O33" s="42">
        <f t="shared" si="34"/>
        <v>75.681943026257983</v>
      </c>
      <c r="P33" s="33"/>
      <c r="Q33" s="35" t="s">
        <v>239</v>
      </c>
      <c r="R33" s="36" t="s">
        <v>240</v>
      </c>
      <c r="S33" s="36" t="s">
        <v>241</v>
      </c>
      <c r="T33" s="37">
        <f t="shared" si="12"/>
        <v>166917.6585338139</v>
      </c>
      <c r="U33" s="38">
        <f t="shared" si="13"/>
        <v>0.89584308327730411</v>
      </c>
      <c r="V33" s="38">
        <f t="shared" si="14"/>
        <v>9.0017780240010434E-2</v>
      </c>
      <c r="W33" s="38">
        <f t="shared" si="15"/>
        <v>0.9069048346323394</v>
      </c>
      <c r="X33" s="39">
        <f t="shared" si="16"/>
        <v>-2.2670372542362344E-2</v>
      </c>
      <c r="Y33" s="40">
        <f t="shared" si="17"/>
        <v>2.5588908186934705E-3</v>
      </c>
      <c r="Z33" s="40">
        <f t="shared" si="18"/>
        <v>1.0012786279646109</v>
      </c>
      <c r="AA33" s="41">
        <f t="shared" si="19"/>
        <v>-2.2699359514663155E-2</v>
      </c>
      <c r="AB33" s="40">
        <f t="shared" si="20"/>
        <v>0.91634533121226691</v>
      </c>
      <c r="AC33" s="40">
        <f t="shared" si="21"/>
        <v>0.89420406156949872</v>
      </c>
      <c r="AD33" s="41">
        <f t="shared" si="22"/>
        <v>0.9996567014827793</v>
      </c>
      <c r="AE33" s="42">
        <f t="shared" si="23"/>
        <v>166.91765853381389</v>
      </c>
      <c r="AF33" s="34"/>
    </row>
    <row r="34" spans="1:32" x14ac:dyDescent="0.2">
      <c r="A34" s="35" t="s">
        <v>74</v>
      </c>
      <c r="B34" s="36" t="s">
        <v>60</v>
      </c>
      <c r="C34" s="36" t="s">
        <v>10</v>
      </c>
      <c r="D34" s="37">
        <f t="shared" si="24"/>
        <v>369543.38744841167</v>
      </c>
      <c r="E34" s="38">
        <f t="shared" si="25"/>
        <v>0.87281976637509395</v>
      </c>
      <c r="F34" s="38">
        <f t="shared" si="26"/>
        <v>5.463850186104309E-2</v>
      </c>
      <c r="G34" s="38">
        <f t="shared" si="27"/>
        <v>0.89539317618123437</v>
      </c>
      <c r="H34" s="39">
        <f t="shared" si="28"/>
        <v>-5.8049650921329687E-2</v>
      </c>
      <c r="I34" s="40">
        <f t="shared" si="29"/>
        <v>2.6344022554727398E-3</v>
      </c>
      <c r="J34" s="40">
        <f t="shared" si="30"/>
        <v>1.0013163347591374</v>
      </c>
      <c r="K34" s="41">
        <f t="shared" si="31"/>
        <v>-5.8126063694593229E-2</v>
      </c>
      <c r="L34" s="40">
        <f t="shared" si="8"/>
        <v>0.91634533121226691</v>
      </c>
      <c r="M34" s="40">
        <f t="shared" si="32"/>
        <v>0.8711656660094329</v>
      </c>
      <c r="N34" s="41">
        <f t="shared" si="33"/>
        <v>0.99831758173242968</v>
      </c>
      <c r="O34" s="42">
        <f t="shared" si="34"/>
        <v>369.54338744841169</v>
      </c>
      <c r="P34" s="33"/>
      <c r="Q34" s="35" t="s">
        <v>242</v>
      </c>
      <c r="R34" s="36" t="s">
        <v>243</v>
      </c>
      <c r="S34" s="36" t="s">
        <v>244</v>
      </c>
      <c r="T34" s="37">
        <f t="shared" si="12"/>
        <v>160881.17060264948</v>
      </c>
      <c r="U34" s="38">
        <f t="shared" si="13"/>
        <v>0.89317854728592605</v>
      </c>
      <c r="V34" s="38">
        <f t="shared" si="14"/>
        <v>0.10503585363974008</v>
      </c>
      <c r="W34" s="38">
        <f t="shared" si="15"/>
        <v>0.90557256663665042</v>
      </c>
      <c r="X34" s="39">
        <f t="shared" si="16"/>
        <v>-7.6522991426326986E-3</v>
      </c>
      <c r="Y34" s="40">
        <f t="shared" si="17"/>
        <v>2.5676086806675365E-3</v>
      </c>
      <c r="Z34" s="40">
        <f t="shared" si="18"/>
        <v>1.0012829813198003</v>
      </c>
      <c r="AA34" s="41">
        <f t="shared" si="19"/>
        <v>-7.6621168994862199E-3</v>
      </c>
      <c r="AB34" s="40">
        <f t="shared" si="20"/>
        <v>0.91634533121226691</v>
      </c>
      <c r="AC34" s="40">
        <f t="shared" si="21"/>
        <v>0.89153760184690367</v>
      </c>
      <c r="AD34" s="41">
        <f t="shared" si="22"/>
        <v>0.99968107883923873</v>
      </c>
      <c r="AE34" s="42">
        <f t="shared" si="23"/>
        <v>160.88117060264949</v>
      </c>
      <c r="AF34" s="34"/>
    </row>
    <row r="35" spans="1:32" x14ac:dyDescent="0.2">
      <c r="A35" s="35" t="s">
        <v>190</v>
      </c>
      <c r="B35" s="36" t="s">
        <v>191</v>
      </c>
      <c r="C35" s="36" t="s">
        <v>192</v>
      </c>
      <c r="D35" s="37">
        <f t="shared" si="24"/>
        <v>184345.67845050365</v>
      </c>
      <c r="E35" s="38">
        <f t="shared" si="25"/>
        <v>0.89845041125431113</v>
      </c>
      <c r="F35" s="38">
        <f t="shared" si="26"/>
        <v>7.8087000361586209E-2</v>
      </c>
      <c r="G35" s="38">
        <f t="shared" si="27"/>
        <v>0.90820849862084296</v>
      </c>
      <c r="H35" s="39">
        <f t="shared" si="28"/>
        <v>-3.4601152420786568E-2</v>
      </c>
      <c r="I35" s="40">
        <f t="shared" si="29"/>
        <v>2.5503657029924682E-3</v>
      </c>
      <c r="J35" s="40">
        <f t="shared" si="30"/>
        <v>1.0012743708409759</v>
      </c>
      <c r="K35" s="41">
        <f t="shared" si="31"/>
        <v>-3.4645247120495784E-2</v>
      </c>
      <c r="L35" s="40">
        <f t="shared" si="8"/>
        <v>0.91634533121226691</v>
      </c>
      <c r="M35" s="40">
        <f t="shared" si="32"/>
        <v>0.8968133170828908</v>
      </c>
      <c r="N35" s="41">
        <f t="shared" si="33"/>
        <v>0.99958127959160392</v>
      </c>
      <c r="O35" s="42">
        <f t="shared" si="34"/>
        <v>184.34567845050364</v>
      </c>
      <c r="P35" s="33"/>
      <c r="Q35" s="35" t="s">
        <v>222</v>
      </c>
      <c r="R35" s="36" t="s">
        <v>271</v>
      </c>
      <c r="S35" s="36" t="s">
        <v>272</v>
      </c>
      <c r="T35" s="37">
        <f t="shared" si="12"/>
        <v>270994.19769633998</v>
      </c>
      <c r="U35" s="38">
        <f t="shared" si="13"/>
        <v>0.88308812014099358</v>
      </c>
      <c r="V35" s="38">
        <f t="shared" si="14"/>
        <v>7.3652894434158525E-2</v>
      </c>
      <c r="W35" s="38">
        <f t="shared" si="15"/>
        <v>0.90052735306418419</v>
      </c>
      <c r="X35" s="39">
        <f t="shared" si="16"/>
        <v>-3.9035258348214252E-2</v>
      </c>
      <c r="Y35" s="40">
        <f t="shared" si="17"/>
        <v>2.6006737628319564E-3</v>
      </c>
      <c r="Z35" s="40">
        <f t="shared" si="18"/>
        <v>1.0012994925409839</v>
      </c>
      <c r="AA35" s="41">
        <f t="shared" si="19"/>
        <v>-3.9085984375273136E-2</v>
      </c>
      <c r="AB35" s="40">
        <f t="shared" si="20"/>
        <v>0.91634533121226691</v>
      </c>
      <c r="AC35" s="40">
        <f t="shared" si="21"/>
        <v>0.88144031292971736</v>
      </c>
      <c r="AD35" s="41">
        <f t="shared" si="22"/>
        <v>0.99909517458722696</v>
      </c>
      <c r="AE35" s="42">
        <f t="shared" si="23"/>
        <v>270.99419769634</v>
      </c>
      <c r="AF35" s="34"/>
    </row>
    <row r="36" spans="1:32" x14ac:dyDescent="0.2">
      <c r="A36" s="35" t="s">
        <v>126</v>
      </c>
      <c r="B36" s="36" t="s">
        <v>127</v>
      </c>
      <c r="C36" s="36" t="s">
        <v>128</v>
      </c>
      <c r="D36" s="37">
        <f t="shared" si="24"/>
        <v>553584.24543932301</v>
      </c>
      <c r="E36" s="38">
        <f t="shared" si="25"/>
        <v>0.84536961575067282</v>
      </c>
      <c r="F36" s="38">
        <f t="shared" si="26"/>
        <v>3.7800922716109395E-2</v>
      </c>
      <c r="G36" s="38">
        <f t="shared" si="27"/>
        <v>0.88166810086902381</v>
      </c>
      <c r="H36" s="39">
        <f t="shared" si="28"/>
        <v>-7.4887230066263383E-2</v>
      </c>
      <c r="I36" s="40">
        <f t="shared" si="29"/>
        <v>2.7249387607813239E-3</v>
      </c>
      <c r="J36" s="40">
        <f t="shared" si="30"/>
        <v>1.0013615424814262</v>
      </c>
      <c r="K36" s="41">
        <f t="shared" si="31"/>
        <v>-7.4989192211314934E-2</v>
      </c>
      <c r="L36" s="40">
        <f t="shared" si="8"/>
        <v>0.91634533121226691</v>
      </c>
      <c r="M36" s="40">
        <f t="shared" si="32"/>
        <v>0.84370212627468266</v>
      </c>
      <c r="N36" s="41">
        <f t="shared" si="33"/>
        <v>0.99622551084581823</v>
      </c>
      <c r="O36" s="42">
        <f t="shared" si="34"/>
        <v>553.58424543932301</v>
      </c>
      <c r="P36" s="33"/>
      <c r="Q36" s="35" t="s">
        <v>245</v>
      </c>
      <c r="R36" s="36" t="s">
        <v>246</v>
      </c>
      <c r="S36" s="36" t="s">
        <v>247</v>
      </c>
      <c r="T36" s="37">
        <f t="shared" si="12"/>
        <v>97976.209204352519</v>
      </c>
      <c r="U36" s="38">
        <f t="shared" si="13"/>
        <v>0.93290272587499701</v>
      </c>
      <c r="V36" s="38">
        <f t="shared" si="14"/>
        <v>0.1186726928619887</v>
      </c>
      <c r="W36" s="38">
        <f t="shared" si="15"/>
        <v>0.9254346559311859</v>
      </c>
      <c r="X36" s="39">
        <f t="shared" si="16"/>
        <v>5.9845400796159215E-3</v>
      </c>
      <c r="Y36" s="40">
        <f t="shared" si="17"/>
        <v>2.4382630137794177E-3</v>
      </c>
      <c r="Z36" s="40">
        <f t="shared" si="18"/>
        <v>1.0012183892706823</v>
      </c>
      <c r="AA36" s="41">
        <f t="shared" si="19"/>
        <v>5.9918315790388936E-3</v>
      </c>
      <c r="AB36" s="40">
        <f t="shared" si="20"/>
        <v>0.91634533121226691</v>
      </c>
      <c r="AC36" s="40">
        <f t="shared" si="21"/>
        <v>0.93129526523871609</v>
      </c>
      <c r="AD36" s="41">
        <f t="shared" si="22"/>
        <v>0.99988173052848706</v>
      </c>
      <c r="AE36" s="42">
        <f t="shared" si="23"/>
        <v>97.976209204352514</v>
      </c>
      <c r="AF36" s="34"/>
    </row>
    <row r="37" spans="1:32" x14ac:dyDescent="0.2">
      <c r="A37" s="35" t="s">
        <v>193</v>
      </c>
      <c r="B37" s="36" t="s">
        <v>194</v>
      </c>
      <c r="C37" s="36" t="s">
        <v>195</v>
      </c>
      <c r="D37" s="37">
        <f t="shared" si="24"/>
        <v>276278.9191547255</v>
      </c>
      <c r="E37" s="38">
        <f t="shared" si="25"/>
        <v>0.8821960629677521</v>
      </c>
      <c r="F37" s="38">
        <f t="shared" si="26"/>
        <v>7.3405639456792668E-2</v>
      </c>
      <c r="G37" s="38">
        <f t="shared" si="27"/>
        <v>0.90008132447756339</v>
      </c>
      <c r="H37" s="39">
        <f t="shared" si="28"/>
        <v>-3.928251332558011E-2</v>
      </c>
      <c r="I37" s="40">
        <f t="shared" si="29"/>
        <v>2.6036007404536153E-3</v>
      </c>
      <c r="J37" s="40">
        <f t="shared" si="30"/>
        <v>1.0013009541294033</v>
      </c>
      <c r="K37" s="41">
        <f t="shared" si="31"/>
        <v>-3.9333618073504363E-2</v>
      </c>
      <c r="L37" s="40">
        <f t="shared" si="8"/>
        <v>0.91634533121226691</v>
      </c>
      <c r="M37" s="40">
        <f t="shared" si="32"/>
        <v>0.88054768141226669</v>
      </c>
      <c r="N37" s="41">
        <f t="shared" si="33"/>
        <v>0.99905954289962606</v>
      </c>
      <c r="O37" s="42">
        <f t="shared" si="34"/>
        <v>276.27891915472549</v>
      </c>
      <c r="P37" s="33"/>
      <c r="Q37" s="35" t="s">
        <v>248</v>
      </c>
      <c r="R37" s="36" t="s">
        <v>249</v>
      </c>
      <c r="S37" s="36" t="s">
        <v>250</v>
      </c>
      <c r="T37" s="37">
        <f t="shared" si="12"/>
        <v>123062.18744206888</v>
      </c>
      <c r="U37" s="38">
        <f t="shared" si="13"/>
        <v>0.90265229142848735</v>
      </c>
      <c r="V37" s="38">
        <f t="shared" si="14"/>
        <v>9.3582130423527629E-2</v>
      </c>
      <c r="W37" s="38">
        <f t="shared" si="15"/>
        <v>0.91030943870793113</v>
      </c>
      <c r="X37" s="39">
        <f t="shared" si="16"/>
        <v>-1.9106022358845148E-2</v>
      </c>
      <c r="Y37" s="40">
        <f t="shared" si="17"/>
        <v>2.5366386661851547E-3</v>
      </c>
      <c r="Z37" s="40">
        <f t="shared" si="18"/>
        <v>1.0012675160346436</v>
      </c>
      <c r="AA37" s="41">
        <f t="shared" si="19"/>
        <v>-1.9130239548543242E-2</v>
      </c>
      <c r="AB37" s="40">
        <f t="shared" si="20"/>
        <v>0.91634533121226691</v>
      </c>
      <c r="AC37" s="40">
        <f t="shared" si="21"/>
        <v>0.90101839737032352</v>
      </c>
      <c r="AD37" s="41">
        <f t="shared" si="22"/>
        <v>0.99981339712772743</v>
      </c>
      <c r="AE37" s="42">
        <f t="shared" si="23"/>
        <v>123.06218744206889</v>
      </c>
      <c r="AF37" s="34"/>
    </row>
    <row r="38" spans="1:32" x14ac:dyDescent="0.2">
      <c r="A38" s="35" t="s">
        <v>25</v>
      </c>
      <c r="B38" s="36" t="s">
        <v>27</v>
      </c>
      <c r="C38" s="36" t="s">
        <v>28</v>
      </c>
      <c r="D38" s="37">
        <f t="shared" si="24"/>
        <v>106461.45452722422</v>
      </c>
      <c r="E38" s="38">
        <f t="shared" si="25"/>
        <v>0.9019042239185352</v>
      </c>
      <c r="F38" s="38">
        <f t="shared" si="26"/>
        <v>0.10526565532458598</v>
      </c>
      <c r="G38" s="38">
        <f t="shared" si="27"/>
        <v>0.909935404952955</v>
      </c>
      <c r="H38" s="39">
        <f t="shared" si="28"/>
        <v>-7.4224974577867947E-3</v>
      </c>
      <c r="I38" s="40">
        <f t="shared" si="29"/>
        <v>2.5390814434207835E-3</v>
      </c>
      <c r="J38" s="40">
        <f t="shared" si="30"/>
        <v>1.0012687358763483</v>
      </c>
      <c r="K38" s="41">
        <f t="shared" si="31"/>
        <v>-7.4319146466035931E-3</v>
      </c>
      <c r="L38" s="40">
        <f t="shared" si="8"/>
        <v>0.91634533121226691</v>
      </c>
      <c r="M38" s="40">
        <f t="shared" si="32"/>
        <v>0.90026975167985701</v>
      </c>
      <c r="N38" s="41">
        <f t="shared" si="33"/>
        <v>0.99986034441421157</v>
      </c>
      <c r="O38" s="42">
        <f t="shared" si="34"/>
        <v>106.46145452722422</v>
      </c>
      <c r="P38" s="33"/>
      <c r="Q38" s="35" t="s">
        <v>171</v>
      </c>
      <c r="R38" s="36" t="s">
        <v>172</v>
      </c>
      <c r="S38" s="36" t="s">
        <v>173</v>
      </c>
      <c r="T38" s="37">
        <f t="shared" si="12"/>
        <v>860108.42385123775</v>
      </c>
      <c r="U38" s="38">
        <f t="shared" si="13"/>
        <v>0.80332657332485513</v>
      </c>
      <c r="V38" s="38">
        <f t="shared" si="14"/>
        <v>3.3743032205222705E-3</v>
      </c>
      <c r="W38" s="38">
        <f t="shared" si="15"/>
        <v>0.86064657965611491</v>
      </c>
      <c r="X38" s="39">
        <f t="shared" si="16"/>
        <v>-0.1093138495618505</v>
      </c>
      <c r="Y38" s="40">
        <f t="shared" si="17"/>
        <v>2.864524128770364E-3</v>
      </c>
      <c r="Z38" s="40">
        <f t="shared" si="18"/>
        <v>1.0014312378435029</v>
      </c>
      <c r="AA38" s="41">
        <f t="shared" si="19"/>
        <v>-0.1094703036801624</v>
      </c>
      <c r="AB38" s="40">
        <f t="shared" si="20"/>
        <v>0.91634533121226691</v>
      </c>
      <c r="AC38" s="40">
        <f t="shared" si="21"/>
        <v>0.80164833286708304</v>
      </c>
      <c r="AD38" s="41">
        <f t="shared" si="22"/>
        <v>0.99089519062852971</v>
      </c>
      <c r="AE38" s="42">
        <f t="shared" si="23"/>
        <v>860.10842385123772</v>
      </c>
      <c r="AF38" s="34"/>
    </row>
    <row r="39" spans="1:32" x14ac:dyDescent="0.2">
      <c r="A39" s="35" t="s">
        <v>129</v>
      </c>
      <c r="B39" s="36" t="s">
        <v>130</v>
      </c>
      <c r="C39" s="36" t="s">
        <v>131</v>
      </c>
      <c r="D39" s="37">
        <f t="shared" si="24"/>
        <v>608941.2269994081</v>
      </c>
      <c r="E39" s="38">
        <f t="shared" si="25"/>
        <v>0.8325220532012706</v>
      </c>
      <c r="F39" s="38">
        <f t="shared" si="26"/>
        <v>4.6023362747726893E-2</v>
      </c>
      <c r="G39" s="38">
        <f t="shared" si="27"/>
        <v>0.8752443195943227</v>
      </c>
      <c r="H39" s="39">
        <f t="shared" si="28"/>
        <v>-6.6664790034645885E-2</v>
      </c>
      <c r="I39" s="40">
        <f t="shared" si="29"/>
        <v>2.7674838647110162E-3</v>
      </c>
      <c r="J39" s="40">
        <f t="shared" si="30"/>
        <v>1.001382785883955</v>
      </c>
      <c r="K39" s="41">
        <f t="shared" si="31"/>
        <v>-6.675697316526262E-2</v>
      </c>
      <c r="L39" s="40">
        <f t="shared" si="8"/>
        <v>0.91634533121226691</v>
      </c>
      <c r="M39" s="40">
        <f t="shared" si="32"/>
        <v>0.83085002258365814</v>
      </c>
      <c r="N39" s="41">
        <f t="shared" si="33"/>
        <v>0.9954332999168698</v>
      </c>
      <c r="O39" s="42">
        <f t="shared" si="34"/>
        <v>608.94122699940806</v>
      </c>
      <c r="P39" s="33"/>
      <c r="Q39" s="35" t="s">
        <v>68</v>
      </c>
      <c r="R39" s="36" t="s">
        <v>19</v>
      </c>
      <c r="S39" s="36" t="s">
        <v>20</v>
      </c>
      <c r="T39" s="37">
        <f t="shared" si="12"/>
        <v>655832.38537254336</v>
      </c>
      <c r="U39" s="38">
        <f t="shared" si="13"/>
        <v>0.82773209403190839</v>
      </c>
      <c r="V39" s="38">
        <f t="shared" si="14"/>
        <v>3.5764705255449405E-2</v>
      </c>
      <c r="W39" s="38">
        <f t="shared" si="15"/>
        <v>0.87284934000964154</v>
      </c>
      <c r="X39" s="39">
        <f t="shared" si="16"/>
        <v>-7.6923447526923372E-2</v>
      </c>
      <c r="Y39" s="40">
        <f t="shared" si="17"/>
        <v>2.7833717802830489E-3</v>
      </c>
      <c r="Z39" s="40">
        <f t="shared" si="18"/>
        <v>1.0013907188406945</v>
      </c>
      <c r="AA39" s="41">
        <f t="shared" si="19"/>
        <v>-7.703042641469024E-2</v>
      </c>
      <c r="AB39" s="40">
        <f t="shared" si="20"/>
        <v>0.91634533121226691</v>
      </c>
      <c r="AC39" s="40">
        <f t="shared" si="21"/>
        <v>0.82605865284252933</v>
      </c>
      <c r="AD39" s="41">
        <f t="shared" si="22"/>
        <v>0.99470347032419948</v>
      </c>
      <c r="AE39" s="42">
        <f t="shared" si="23"/>
        <v>655.8323853725434</v>
      </c>
      <c r="AF39" s="34"/>
    </row>
    <row r="40" spans="1:32" x14ac:dyDescent="0.2">
      <c r="A40" s="35" t="s">
        <v>88</v>
      </c>
      <c r="B40" s="36" t="s">
        <v>89</v>
      </c>
      <c r="C40" s="36" t="s">
        <v>90</v>
      </c>
      <c r="D40" s="37">
        <f t="shared" si="24"/>
        <v>99959.490112030297</v>
      </c>
      <c r="E40" s="38">
        <f t="shared" si="25"/>
        <v>0.90337320937229715</v>
      </c>
      <c r="F40" s="38">
        <f t="shared" si="26"/>
        <v>0.10336227681255002</v>
      </c>
      <c r="G40" s="38">
        <f t="shared" si="27"/>
        <v>0.91066989767983597</v>
      </c>
      <c r="H40" s="39">
        <f t="shared" si="28"/>
        <v>-9.3258759698227611E-3</v>
      </c>
      <c r="I40" s="40">
        <f t="shared" si="29"/>
        <v>2.5342849856304171E-3</v>
      </c>
      <c r="J40" s="40">
        <f t="shared" si="30"/>
        <v>1.0012663406834519</v>
      </c>
      <c r="K40" s="41">
        <f t="shared" si="31"/>
        <v>-9.3376857059721732E-3</v>
      </c>
      <c r="L40" s="40">
        <f t="shared" si="8"/>
        <v>0.91634533121226691</v>
      </c>
      <c r="M40" s="40">
        <f t="shared" si="32"/>
        <v>0.90173987597546856</v>
      </c>
      <c r="N40" s="41">
        <f t="shared" si="33"/>
        <v>0.9998768822405053</v>
      </c>
      <c r="O40" s="42">
        <f t="shared" si="34"/>
        <v>99.959490112030295</v>
      </c>
      <c r="P40" s="33"/>
      <c r="Q40" s="35" t="s">
        <v>80</v>
      </c>
      <c r="R40" s="36" t="s">
        <v>21</v>
      </c>
      <c r="S40" s="36" t="s">
        <v>22</v>
      </c>
      <c r="T40" s="37">
        <f t="shared" si="12"/>
        <v>537933.43945719674</v>
      </c>
      <c r="U40" s="38">
        <f t="shared" si="13"/>
        <v>0.84118082554588658</v>
      </c>
      <c r="V40" s="38">
        <f t="shared" si="14"/>
        <v>5.7794638925066068E-2</v>
      </c>
      <c r="W40" s="38">
        <f t="shared" si="15"/>
        <v>0.87957370576663063</v>
      </c>
      <c r="X40" s="39">
        <f t="shared" si="16"/>
        <v>-5.489351385730671E-2</v>
      </c>
      <c r="Y40" s="40">
        <f t="shared" si="17"/>
        <v>2.7387987174316512E-3</v>
      </c>
      <c r="Z40" s="40">
        <f t="shared" si="18"/>
        <v>1.0013684630132065</v>
      </c>
      <c r="AA40" s="41">
        <f t="shared" si="19"/>
        <v>-5.4968633600685372E-2</v>
      </c>
      <c r="AB40" s="40">
        <f t="shared" si="20"/>
        <v>0.91634533121226691</v>
      </c>
      <c r="AC40" s="40">
        <f t="shared" si="21"/>
        <v>0.83951173430843351</v>
      </c>
      <c r="AD40" s="41">
        <f t="shared" si="22"/>
        <v>0.99643574257868517</v>
      </c>
      <c r="AE40" s="42">
        <f t="shared" si="23"/>
        <v>537.93343945719676</v>
      </c>
      <c r="AF40" s="34"/>
    </row>
    <row r="41" spans="1:32" x14ac:dyDescent="0.2">
      <c r="A41" s="35" t="s">
        <v>196</v>
      </c>
      <c r="B41" s="36" t="s">
        <v>197</v>
      </c>
      <c r="C41" s="36" t="s">
        <v>198</v>
      </c>
      <c r="D41" s="37">
        <f t="shared" si="24"/>
        <v>233347.64308237642</v>
      </c>
      <c r="E41" s="38">
        <f t="shared" si="25"/>
        <v>0.8844940798162112</v>
      </c>
      <c r="F41" s="38">
        <f t="shared" si="26"/>
        <v>8.8871195884186391E-2</v>
      </c>
      <c r="G41" s="38">
        <f t="shared" si="27"/>
        <v>0.901230332901793</v>
      </c>
      <c r="H41" s="39">
        <f t="shared" si="28"/>
        <v>-2.3816956898186387E-2</v>
      </c>
      <c r="I41" s="40">
        <f t="shared" si="29"/>
        <v>2.5960618348970618E-3</v>
      </c>
      <c r="J41" s="40">
        <f t="shared" si="30"/>
        <v>1.0012971895670622</v>
      </c>
      <c r="K41" s="41">
        <f t="shared" si="31"/>
        <v>-2.3847852006193881E-2</v>
      </c>
      <c r="L41" s="40">
        <f t="shared" si="8"/>
        <v>0.91634533121226691</v>
      </c>
      <c r="M41" s="40">
        <f t="shared" si="32"/>
        <v>0.88284718847885324</v>
      </c>
      <c r="N41" s="41">
        <f t="shared" si="33"/>
        <v>0.99932908642274931</v>
      </c>
      <c r="O41" s="42">
        <f t="shared" si="34"/>
        <v>233.34764308237644</v>
      </c>
      <c r="P41" s="33"/>
      <c r="Q41" s="35" t="s">
        <v>81</v>
      </c>
      <c r="R41" s="36" t="s">
        <v>49</v>
      </c>
      <c r="S41" s="36" t="s">
        <v>50</v>
      </c>
      <c r="T41" s="37">
        <f t="shared" si="12"/>
        <v>472876.04289506748</v>
      </c>
      <c r="U41" s="38">
        <f t="shared" si="13"/>
        <v>0.85021290442495701</v>
      </c>
      <c r="V41" s="38">
        <f t="shared" si="14"/>
        <v>6.5081388552142183E-2</v>
      </c>
      <c r="W41" s="38">
        <f t="shared" si="15"/>
        <v>0.8840897452061659</v>
      </c>
      <c r="X41" s="39">
        <f t="shared" si="16"/>
        <v>-4.7606764230230594E-2</v>
      </c>
      <c r="Y41" s="40">
        <f t="shared" si="17"/>
        <v>2.7089273052497832E-3</v>
      </c>
      <c r="Z41" s="40">
        <f t="shared" si="18"/>
        <v>1.0013535476070627</v>
      </c>
      <c r="AA41" s="41">
        <f t="shared" si="19"/>
        <v>-4.7671202252034424E-2</v>
      </c>
      <c r="AB41" s="40">
        <f t="shared" si="20"/>
        <v>0.91634533121226691</v>
      </c>
      <c r="AC41" s="40">
        <f t="shared" si="21"/>
        <v>0.84854741295282166</v>
      </c>
      <c r="AD41" s="41">
        <f t="shared" si="22"/>
        <v>0.99724543934050303</v>
      </c>
      <c r="AE41" s="42">
        <f t="shared" si="23"/>
        <v>472.87604289506749</v>
      </c>
      <c r="AF41" s="34"/>
    </row>
    <row r="42" spans="1:32" x14ac:dyDescent="0.2">
      <c r="A42" s="35" t="s">
        <v>107</v>
      </c>
      <c r="B42" s="36" t="s">
        <v>234</v>
      </c>
      <c r="C42" s="36" t="s">
        <v>235</v>
      </c>
      <c r="D42" s="37">
        <f t="shared" si="24"/>
        <v>160548.75581695451</v>
      </c>
      <c r="E42" s="38">
        <f t="shared" si="25"/>
        <v>0.89627505226717274</v>
      </c>
      <c r="F42" s="38">
        <f t="shared" si="26"/>
        <v>9.1969155306476258E-2</v>
      </c>
      <c r="G42" s="38">
        <f t="shared" si="27"/>
        <v>0.90712081912727371</v>
      </c>
      <c r="H42" s="39">
        <f t="shared" si="28"/>
        <v>-2.071899747589652E-2</v>
      </c>
      <c r="I42" s="40">
        <f t="shared" si="29"/>
        <v>2.5574780378544741E-3</v>
      </c>
      <c r="J42" s="40">
        <f t="shared" si="30"/>
        <v>1.001277922476</v>
      </c>
      <c r="K42" s="41">
        <f t="shared" si="31"/>
        <v>-2.0745474748451155E-2</v>
      </c>
      <c r="L42" s="40">
        <f t="shared" si="8"/>
        <v>0.91634533121226691</v>
      </c>
      <c r="M42" s="40">
        <f t="shared" si="32"/>
        <v>0.8946363468215579</v>
      </c>
      <c r="N42" s="41">
        <f t="shared" si="33"/>
        <v>0.99968239853529717</v>
      </c>
      <c r="O42" s="42">
        <f t="shared" si="34"/>
        <v>160.5487558169545</v>
      </c>
      <c r="P42" s="33"/>
      <c r="Q42" s="35" t="s">
        <v>223</v>
      </c>
      <c r="R42" s="36" t="s">
        <v>224</v>
      </c>
      <c r="S42" s="36" t="s">
        <v>225</v>
      </c>
      <c r="T42" s="37">
        <f t="shared" si="12"/>
        <v>193898.49778722154</v>
      </c>
      <c r="U42" s="38">
        <f t="shared" si="13"/>
        <v>0.89552359106145285</v>
      </c>
      <c r="V42" s="38">
        <f t="shared" si="14"/>
        <v>7.9460962333850596E-2</v>
      </c>
      <c r="W42" s="38">
        <f t="shared" si="15"/>
        <v>0.90674508852441382</v>
      </c>
      <c r="X42" s="39">
        <f t="shared" si="16"/>
        <v>-3.3227190448522181E-2</v>
      </c>
      <c r="Y42" s="40">
        <f t="shared" si="17"/>
        <v>2.5599358347585337E-3</v>
      </c>
      <c r="Z42" s="40">
        <f t="shared" si="18"/>
        <v>1.0012791498052671</v>
      </c>
      <c r="AA42" s="41">
        <f t="shared" si="19"/>
        <v>-3.3269693002713985E-2</v>
      </c>
      <c r="AB42" s="40">
        <f t="shared" si="20"/>
        <v>0.91634533121226691</v>
      </c>
      <c r="AC42" s="40">
        <f t="shared" si="21"/>
        <v>0.8938843362281732</v>
      </c>
      <c r="AD42" s="41">
        <f t="shared" si="22"/>
        <v>0.99953675790375973</v>
      </c>
      <c r="AE42" s="42">
        <f t="shared" si="23"/>
        <v>193.89849778722154</v>
      </c>
      <c r="AF42" s="34"/>
    </row>
    <row r="43" spans="1:32" x14ac:dyDescent="0.2">
      <c r="A43" s="35" t="s">
        <v>199</v>
      </c>
      <c r="B43" s="36" t="s">
        <v>200</v>
      </c>
      <c r="C43" s="36" t="s">
        <v>201</v>
      </c>
      <c r="D43" s="37">
        <f t="shared" si="24"/>
        <v>199376.57406626581</v>
      </c>
      <c r="E43" s="38">
        <f t="shared" si="25"/>
        <v>0.88908914388576721</v>
      </c>
      <c r="F43" s="38">
        <f t="shared" si="26"/>
        <v>9.3327118427264016E-2</v>
      </c>
      <c r="G43" s="38">
        <f t="shared" si="27"/>
        <v>0.903527864936571</v>
      </c>
      <c r="H43" s="39">
        <f t="shared" si="28"/>
        <v>-1.9361034355108761E-2</v>
      </c>
      <c r="I43" s="40">
        <f t="shared" si="29"/>
        <v>2.5809994974421786E-3</v>
      </c>
      <c r="J43" s="40">
        <f t="shared" si="30"/>
        <v>1.0012896681267824</v>
      </c>
      <c r="K43" s="41">
        <f t="shared" si="31"/>
        <v>-1.9386003664018086E-2</v>
      </c>
      <c r="L43" s="40">
        <f t="shared" si="8"/>
        <v>0.91634533121226691</v>
      </c>
      <c r="M43" s="40">
        <f t="shared" si="32"/>
        <v>0.88744533675481008</v>
      </c>
      <c r="N43" s="41">
        <f t="shared" si="33"/>
        <v>0.99951020472673535</v>
      </c>
      <c r="O43" s="42">
        <f t="shared" si="34"/>
        <v>199.37657406626582</v>
      </c>
      <c r="P43" s="33"/>
      <c r="Q43" s="35" t="s">
        <v>104</v>
      </c>
      <c r="R43" s="36" t="s">
        <v>174</v>
      </c>
      <c r="S43" s="36" t="s">
        <v>175</v>
      </c>
      <c r="T43" s="37">
        <f t="shared" si="12"/>
        <v>377793.82016847178</v>
      </c>
      <c r="U43" s="38">
        <f t="shared" si="13"/>
        <v>0.86988664360438139</v>
      </c>
      <c r="V43" s="38">
        <f t="shared" si="14"/>
        <v>5.7469813758722697E-2</v>
      </c>
      <c r="W43" s="38">
        <f t="shared" si="15"/>
        <v>0.89392661479587809</v>
      </c>
      <c r="X43" s="39">
        <f t="shared" si="16"/>
        <v>-5.521833902365008E-2</v>
      </c>
      <c r="Y43" s="40">
        <f t="shared" si="17"/>
        <v>2.6440510851455817E-3</v>
      </c>
      <c r="Z43" s="40">
        <f t="shared" si="18"/>
        <v>1.0013211528201855</v>
      </c>
      <c r="AA43" s="41">
        <f t="shared" si="19"/>
        <v>-5.5291290887977136E-2</v>
      </c>
      <c r="AB43" s="40">
        <f t="shared" si="20"/>
        <v>0.91634533121226691</v>
      </c>
      <c r="AC43" s="40">
        <f t="shared" si="21"/>
        <v>0.86823087371891861</v>
      </c>
      <c r="AD43" s="41">
        <f t="shared" si="22"/>
        <v>0.99824162507695879</v>
      </c>
      <c r="AE43" s="42">
        <f t="shared" si="23"/>
        <v>377.79382016847177</v>
      </c>
      <c r="AF43" s="34"/>
    </row>
    <row r="44" spans="1:32" x14ac:dyDescent="0.2">
      <c r="A44" s="35" t="s">
        <v>236</v>
      </c>
      <c r="B44" s="36" t="s">
        <v>237</v>
      </c>
      <c r="C44" s="36" t="s">
        <v>238</v>
      </c>
      <c r="D44" s="37">
        <f t="shared" si="24"/>
        <v>85600.077926015438</v>
      </c>
      <c r="E44" s="38">
        <f t="shared" si="25"/>
        <v>0.90679890284301701</v>
      </c>
      <c r="F44" s="38">
        <f t="shared" si="26"/>
        <v>0.10053678267904372</v>
      </c>
      <c r="G44" s="38">
        <f t="shared" si="27"/>
        <v>0.91238274441519596</v>
      </c>
      <c r="H44" s="39">
        <f t="shared" si="28"/>
        <v>-1.2151370103329062E-2</v>
      </c>
      <c r="I44" s="40">
        <f t="shared" si="29"/>
        <v>2.5231066049768132E-3</v>
      </c>
      <c r="J44" s="40">
        <f t="shared" si="30"/>
        <v>1.0012607585464322</v>
      </c>
      <c r="K44" s="41">
        <f t="shared" si="31"/>
        <v>-1.2166690047037694E-2</v>
      </c>
      <c r="L44" s="40">
        <f t="shared" si="8"/>
        <v>0.91634533121226691</v>
      </c>
      <c r="M44" s="40">
        <f t="shared" si="32"/>
        <v>0.90516828006206751</v>
      </c>
      <c r="N44" s="41">
        <f t="shared" si="33"/>
        <v>0.9999097143989758</v>
      </c>
      <c r="O44" s="42">
        <f t="shared" si="34"/>
        <v>85.600077926015445</v>
      </c>
      <c r="P44" s="33"/>
      <c r="Q44" s="35" t="s">
        <v>87</v>
      </c>
      <c r="R44" s="36" t="s">
        <v>61</v>
      </c>
      <c r="S44" s="36" t="s">
        <v>62</v>
      </c>
      <c r="T44" s="37">
        <f t="shared" si="12"/>
        <v>1148713.728588874</v>
      </c>
      <c r="U44" s="38">
        <f t="shared" si="13"/>
        <v>0.76173731650455601</v>
      </c>
      <c r="V44" s="38">
        <f t="shared" si="14"/>
        <v>-2.2461417845804132E-2</v>
      </c>
      <c r="W44" s="38">
        <f t="shared" si="15"/>
        <v>0.83985195124596546</v>
      </c>
      <c r="X44" s="39">
        <f t="shared" si="16"/>
        <v>-0.1351495706281769</v>
      </c>
      <c r="Y44" s="40">
        <f t="shared" si="17"/>
        <v>3.0034822869443047E-3</v>
      </c>
      <c r="Z44" s="40">
        <f t="shared" si="18"/>
        <v>1.0015006152204522</v>
      </c>
      <c r="AA44" s="41">
        <f t="shared" si="19"/>
        <v>-0.13535237813089912</v>
      </c>
      <c r="AB44" s="40">
        <f t="shared" si="20"/>
        <v>0.91634533121226691</v>
      </c>
      <c r="AC44" s="40">
        <f t="shared" si="21"/>
        <v>0.76006011074208324</v>
      </c>
      <c r="AD44" s="41">
        <f t="shared" si="22"/>
        <v>0.98377702068153305</v>
      </c>
      <c r="AE44" s="42">
        <f t="shared" si="23"/>
        <v>1148.7137285888739</v>
      </c>
      <c r="AF44" s="34"/>
    </row>
    <row r="45" spans="1:32" x14ac:dyDescent="0.2">
      <c r="A45" s="35" t="s">
        <v>282</v>
      </c>
      <c r="B45" s="36" t="s">
        <v>283</v>
      </c>
      <c r="C45" s="36" t="s">
        <v>284</v>
      </c>
      <c r="D45" s="37">
        <f t="shared" si="24"/>
        <v>189421.35136077547</v>
      </c>
      <c r="E45" s="38">
        <f t="shared" si="25"/>
        <v>0.89084513903874596</v>
      </c>
      <c r="F45" s="38">
        <f t="shared" si="26"/>
        <v>9.3100225624504762E-2</v>
      </c>
      <c r="G45" s="38">
        <f t="shared" si="27"/>
        <v>0.90440586251306043</v>
      </c>
      <c r="H45" s="39">
        <f t="shared" si="28"/>
        <v>-1.9587927157868015E-2</v>
      </c>
      <c r="I45" s="40">
        <f t="shared" si="29"/>
        <v>2.5752478342510846E-3</v>
      </c>
      <c r="J45" s="40">
        <f t="shared" si="30"/>
        <v>1.001286795995159</v>
      </c>
      <c r="K45" s="41">
        <f t="shared" si="31"/>
        <v>-1.9613132824088227E-2</v>
      </c>
      <c r="L45" s="40">
        <f t="shared" si="8"/>
        <v>0.91634533121226691</v>
      </c>
      <c r="M45" s="40">
        <f t="shared" si="32"/>
        <v>0.88920254724813996</v>
      </c>
      <c r="N45" s="41">
        <f t="shared" si="33"/>
        <v>0.99955789527784211</v>
      </c>
      <c r="O45" s="42">
        <f t="shared" si="34"/>
        <v>189.42135136077547</v>
      </c>
      <c r="P45" s="33"/>
      <c r="Q45" s="35" t="s">
        <v>176</v>
      </c>
      <c r="R45" s="36" t="s">
        <v>177</v>
      </c>
      <c r="S45" s="36" t="s">
        <v>178</v>
      </c>
      <c r="T45" s="37">
        <f t="shared" si="12"/>
        <v>1146348.501491583</v>
      </c>
      <c r="U45" s="38">
        <f t="shared" si="13"/>
        <v>0.75416646606034965</v>
      </c>
      <c r="V45" s="38">
        <f t="shared" si="14"/>
        <v>1.2896043917513275E-3</v>
      </c>
      <c r="W45" s="38">
        <f t="shared" si="15"/>
        <v>0.83606652602386222</v>
      </c>
      <c r="X45" s="39">
        <f t="shared" si="16"/>
        <v>-0.11139854839062145</v>
      </c>
      <c r="Y45" s="40">
        <f t="shared" si="17"/>
        <v>3.0288532555329704E-3</v>
      </c>
      <c r="Z45" s="40">
        <f t="shared" si="18"/>
        <v>1.0015132816171401</v>
      </c>
      <c r="AA45" s="41">
        <f t="shared" si="19"/>
        <v>-0.11156712576607708</v>
      </c>
      <c r="AB45" s="40">
        <f t="shared" si="20"/>
        <v>0.91634533121226691</v>
      </c>
      <c r="AC45" s="40">
        <f t="shared" si="21"/>
        <v>0.7524906977211836</v>
      </c>
      <c r="AD45" s="41">
        <f t="shared" si="22"/>
        <v>0.98384317098750218</v>
      </c>
      <c r="AE45" s="42">
        <f t="shared" si="23"/>
        <v>1146.348501491583</v>
      </c>
      <c r="AF45" s="34"/>
    </row>
    <row r="46" spans="1:32" x14ac:dyDescent="0.2">
      <c r="A46" s="35" t="s">
        <v>262</v>
      </c>
      <c r="B46" s="36" t="s">
        <v>263</v>
      </c>
      <c r="C46" s="36" t="s">
        <v>264</v>
      </c>
      <c r="D46" s="37">
        <f t="shared" si="24"/>
        <v>35931.508671716132</v>
      </c>
      <c r="E46" s="38">
        <f t="shared" si="25"/>
        <v>0.91236941203896538</v>
      </c>
      <c r="F46" s="38">
        <f t="shared" si="26"/>
        <v>0.11161089678294742</v>
      </c>
      <c r="G46" s="38">
        <f t="shared" si="27"/>
        <v>0.91516799901317003</v>
      </c>
      <c r="H46" s="39">
        <f t="shared" si="28"/>
        <v>-1.0772559994253611E-3</v>
      </c>
      <c r="I46" s="40">
        <f t="shared" si="29"/>
        <v>2.5049507483977532E-3</v>
      </c>
      <c r="J46" s="40">
        <f t="shared" si="30"/>
        <v>1.0012516920077579</v>
      </c>
      <c r="K46" s="41">
        <f t="shared" si="31"/>
        <v>-1.078604392150151E-3</v>
      </c>
      <c r="L46" s="40">
        <f t="shared" si="8"/>
        <v>0.91634533121226691</v>
      </c>
      <c r="M46" s="40">
        <f t="shared" si="32"/>
        <v>0.91074336055322269</v>
      </c>
      <c r="N46" s="41">
        <f t="shared" si="33"/>
        <v>0.99998409188957726</v>
      </c>
      <c r="O46" s="42">
        <f t="shared" si="34"/>
        <v>35.931508671716131</v>
      </c>
      <c r="P46" s="33"/>
      <c r="Q46" s="35" t="s">
        <v>251</v>
      </c>
      <c r="R46" s="36" t="s">
        <v>252</v>
      </c>
      <c r="S46" s="36" t="s">
        <v>253</v>
      </c>
      <c r="T46" s="37">
        <f t="shared" si="12"/>
        <v>152239.63959420397</v>
      </c>
      <c r="U46" s="38">
        <f t="shared" si="13"/>
        <v>0.89947821625826319</v>
      </c>
      <c r="V46" s="38">
        <f t="shared" si="14"/>
        <v>8.8162883096085387E-2</v>
      </c>
      <c r="W46" s="38">
        <f t="shared" si="15"/>
        <v>0.90872240112281899</v>
      </c>
      <c r="X46" s="39">
        <f t="shared" si="16"/>
        <v>-2.452526968628739E-2</v>
      </c>
      <c r="Y46" s="40">
        <f t="shared" si="17"/>
        <v>2.5470066419069418E-3</v>
      </c>
      <c r="Z46" s="40">
        <f t="shared" si="18"/>
        <v>1.0012726934466489</v>
      </c>
      <c r="AA46" s="41">
        <f t="shared" si="19"/>
        <v>-2.4556482836294427E-2</v>
      </c>
      <c r="AB46" s="40">
        <f t="shared" si="20"/>
        <v>0.91634533121226691</v>
      </c>
      <c r="AC46" s="40">
        <f t="shared" si="21"/>
        <v>0.89784189416860771</v>
      </c>
      <c r="AD46" s="41">
        <f t="shared" si="22"/>
        <v>0.9997144238827711</v>
      </c>
      <c r="AE46" s="42">
        <f t="shared" si="23"/>
        <v>152.23963959420396</v>
      </c>
      <c r="AF46" s="34"/>
    </row>
    <row r="47" spans="1:32" x14ac:dyDescent="0.2">
      <c r="A47" s="35" t="s">
        <v>202</v>
      </c>
      <c r="B47" s="36" t="s">
        <v>203</v>
      </c>
      <c r="C47" s="36" t="s">
        <v>204</v>
      </c>
      <c r="D47" s="37">
        <f t="shared" si="24"/>
        <v>236583.52395527766</v>
      </c>
      <c r="E47" s="38">
        <f t="shared" si="25"/>
        <v>0.88302994249926059</v>
      </c>
      <c r="F47" s="38">
        <f t="shared" si="26"/>
        <v>9.2577596476268703E-2</v>
      </c>
      <c r="G47" s="38">
        <f t="shared" si="27"/>
        <v>0.90049826424331769</v>
      </c>
      <c r="H47" s="39">
        <f t="shared" si="28"/>
        <v>-2.0110556306104074E-2</v>
      </c>
      <c r="I47" s="40">
        <f t="shared" si="29"/>
        <v>2.6008646340469413E-3</v>
      </c>
      <c r="J47" s="40">
        <f t="shared" si="30"/>
        <v>1.00129958785273</v>
      </c>
      <c r="K47" s="41">
        <f t="shared" si="31"/>
        <v>-2.0136691740791128E-2</v>
      </c>
      <c r="L47" s="40">
        <f t="shared" si="8"/>
        <v>0.91634533121226691</v>
      </c>
      <c r="M47" s="40">
        <f t="shared" si="32"/>
        <v>0.88138209767069797</v>
      </c>
      <c r="N47" s="41">
        <f t="shared" si="33"/>
        <v>0.99931034885745518</v>
      </c>
      <c r="O47" s="42">
        <f t="shared" si="34"/>
        <v>236.58352395527766</v>
      </c>
      <c r="P47" s="33"/>
      <c r="Q47" s="35" t="s">
        <v>103</v>
      </c>
      <c r="R47" s="36" t="s">
        <v>226</v>
      </c>
      <c r="S47" s="36" t="s">
        <v>227</v>
      </c>
      <c r="T47" s="37">
        <f t="shared" si="12"/>
        <v>210742.18435889401</v>
      </c>
      <c r="U47" s="38">
        <f t="shared" si="13"/>
        <v>0.88643818267746044</v>
      </c>
      <c r="V47" s="38">
        <f t="shared" si="14"/>
        <v>9.6688331678396328E-2</v>
      </c>
      <c r="W47" s="38">
        <f t="shared" si="15"/>
        <v>0.90220238433241762</v>
      </c>
      <c r="X47" s="39">
        <f t="shared" si="16"/>
        <v>-1.599982110397645E-2</v>
      </c>
      <c r="Y47" s="40">
        <f t="shared" si="17"/>
        <v>2.58968717316071E-3</v>
      </c>
      <c r="Z47" s="40">
        <f t="shared" si="18"/>
        <v>1.0012940063603502</v>
      </c>
      <c r="AA47" s="41">
        <f t="shared" si="19"/>
        <v>-1.602052497424946E-2</v>
      </c>
      <c r="AB47" s="40">
        <f t="shared" si="20"/>
        <v>0.91634533121226691</v>
      </c>
      <c r="AC47" s="40">
        <f t="shared" si="21"/>
        <v>0.88479257924424071</v>
      </c>
      <c r="AD47" s="41">
        <f t="shared" si="22"/>
        <v>0.99945277126871956</v>
      </c>
      <c r="AE47" s="42">
        <f t="shared" si="23"/>
        <v>210.74218435889401</v>
      </c>
      <c r="AF47" s="34"/>
    </row>
    <row r="48" spans="1:32" x14ac:dyDescent="0.2">
      <c r="A48" s="35" t="s">
        <v>205</v>
      </c>
      <c r="B48" s="36" t="s">
        <v>206</v>
      </c>
      <c r="C48" s="36" t="s">
        <v>207</v>
      </c>
      <c r="D48" s="37">
        <f t="shared" si="24"/>
        <v>262001.43153900086</v>
      </c>
      <c r="E48" s="38">
        <f t="shared" si="25"/>
        <v>0.8814698120734501</v>
      </c>
      <c r="F48" s="38">
        <f t="shared" si="26"/>
        <v>8.236160258792885E-2</v>
      </c>
      <c r="G48" s="38">
        <f t="shared" si="27"/>
        <v>0.89971819903041239</v>
      </c>
      <c r="H48" s="39">
        <f t="shared" si="28"/>
        <v>-3.0326550194443927E-2</v>
      </c>
      <c r="I48" s="40">
        <f t="shared" si="29"/>
        <v>2.6059841323496538E-3</v>
      </c>
      <c r="J48" s="40">
        <f t="shared" si="30"/>
        <v>1.0013021442763166</v>
      </c>
      <c r="K48" s="41">
        <f t="shared" si="31"/>
        <v>-3.0366039738200051E-2</v>
      </c>
      <c r="L48" s="40">
        <f t="shared" si="8"/>
        <v>0.91634533121226691</v>
      </c>
      <c r="M48" s="40">
        <f t="shared" si="32"/>
        <v>0.87982096680518906</v>
      </c>
      <c r="N48" s="41">
        <f t="shared" si="33"/>
        <v>0.99915421747268696</v>
      </c>
      <c r="O48" s="42">
        <f t="shared" si="34"/>
        <v>262.00143153900086</v>
      </c>
      <c r="P48" s="33"/>
      <c r="Q48" s="35" t="s">
        <v>82</v>
      </c>
      <c r="R48" s="36" t="s">
        <v>63</v>
      </c>
      <c r="S48" s="36" t="s">
        <v>64</v>
      </c>
      <c r="T48" s="37">
        <f t="shared" si="12"/>
        <v>710901.33330165991</v>
      </c>
      <c r="U48" s="38">
        <f t="shared" si="13"/>
        <v>0.82688367008996688</v>
      </c>
      <c r="V48" s="38">
        <f t="shared" si="14"/>
        <v>1.2600307572036468E-2</v>
      </c>
      <c r="W48" s="38">
        <f t="shared" si="15"/>
        <v>0.87242512803867078</v>
      </c>
      <c r="X48" s="39">
        <f t="shared" si="16"/>
        <v>-0.10008784521033631</v>
      </c>
      <c r="Y48" s="40">
        <f t="shared" si="17"/>
        <v>2.7861873483312639E-3</v>
      </c>
      <c r="Z48" s="40">
        <f t="shared" si="18"/>
        <v>1.001392124668619</v>
      </c>
      <c r="AA48" s="41">
        <f t="shared" si="19"/>
        <v>-0.10022717996868255</v>
      </c>
      <c r="AB48" s="40">
        <f t="shared" si="20"/>
        <v>0.91634533121226691</v>
      </c>
      <c r="AC48" s="40">
        <f t="shared" si="21"/>
        <v>0.82520999506627002</v>
      </c>
      <c r="AD48" s="41">
        <f t="shared" si="22"/>
        <v>0.99377759305427071</v>
      </c>
      <c r="AE48" s="42">
        <f t="shared" si="23"/>
        <v>710.90133330165986</v>
      </c>
      <c r="AF48" s="34"/>
    </row>
    <row r="49" spans="1:32" x14ac:dyDescent="0.2">
      <c r="A49" s="35" t="s">
        <v>132</v>
      </c>
      <c r="B49" s="36" t="s">
        <v>133</v>
      </c>
      <c r="C49" s="36" t="s">
        <v>134</v>
      </c>
      <c r="D49" s="37">
        <f t="shared" si="24"/>
        <v>469364.96144047152</v>
      </c>
      <c r="E49" s="38">
        <f t="shared" si="25"/>
        <v>0.85432897257757667</v>
      </c>
      <c r="F49" s="38">
        <f t="shared" si="26"/>
        <v>5.419247327442233E-2</v>
      </c>
      <c r="G49" s="38">
        <f t="shared" si="27"/>
        <v>0.88614777928247568</v>
      </c>
      <c r="H49" s="39">
        <f t="shared" si="28"/>
        <v>-5.8495679507950447E-2</v>
      </c>
      <c r="I49" s="40">
        <f t="shared" si="29"/>
        <v>2.6953321420365517E-3</v>
      </c>
      <c r="J49" s="40">
        <f t="shared" si="30"/>
        <v>1.0013467591908591</v>
      </c>
      <c r="K49" s="41">
        <f t="shared" si="31"/>
        <v>-5.857445910195333E-2</v>
      </c>
      <c r="L49" s="40">
        <f t="shared" si="8"/>
        <v>0.91634533121226691</v>
      </c>
      <c r="M49" s="40">
        <f t="shared" si="32"/>
        <v>0.8526653020320949</v>
      </c>
      <c r="N49" s="41">
        <f t="shared" si="33"/>
        <v>0.99728621077347468</v>
      </c>
      <c r="O49" s="42">
        <f t="shared" si="34"/>
        <v>469.36496144047152</v>
      </c>
      <c r="P49" s="33"/>
      <c r="Q49" s="35" t="s">
        <v>179</v>
      </c>
      <c r="R49" s="36" t="s">
        <v>180</v>
      </c>
      <c r="S49" s="36" t="s">
        <v>181</v>
      </c>
      <c r="T49" s="37">
        <f t="shared" si="12"/>
        <v>507594.23662436148</v>
      </c>
      <c r="U49" s="38">
        <f t="shared" si="13"/>
        <v>0.84290676225063643</v>
      </c>
      <c r="V49" s="38">
        <f t="shared" si="14"/>
        <v>7.0937937819945188E-2</v>
      </c>
      <c r="W49" s="38">
        <f t="shared" si="15"/>
        <v>0.88043667411900561</v>
      </c>
      <c r="X49" s="39">
        <f t="shared" si="16"/>
        <v>-4.175021496242759E-2</v>
      </c>
      <c r="Y49" s="40">
        <f t="shared" si="17"/>
        <v>2.7330865470944418E-3</v>
      </c>
      <c r="Z49" s="40">
        <f t="shared" si="18"/>
        <v>1.0013656108270816</v>
      </c>
      <c r="AA49" s="41">
        <f t="shared" si="19"/>
        <v>-4.1807229508013265E-2</v>
      </c>
      <c r="AB49" s="40">
        <f t="shared" si="20"/>
        <v>0.91634533121226691</v>
      </c>
      <c r="AC49" s="40">
        <f t="shared" si="21"/>
        <v>0.84123831680669481</v>
      </c>
      <c r="AD49" s="41">
        <f t="shared" si="22"/>
        <v>0.99682626127724516</v>
      </c>
      <c r="AE49" s="42">
        <f t="shared" si="23"/>
        <v>507.59423662436149</v>
      </c>
      <c r="AF49" s="34"/>
    </row>
    <row r="50" spans="1:32" x14ac:dyDescent="0.2">
      <c r="A50" s="35" t="s">
        <v>135</v>
      </c>
      <c r="B50" s="36" t="s">
        <v>136</v>
      </c>
      <c r="C50" s="36" t="s">
        <v>137</v>
      </c>
      <c r="D50" s="37">
        <f t="shared" si="24"/>
        <v>793293.8350654298</v>
      </c>
      <c r="E50" s="38">
        <f t="shared" si="25"/>
        <v>0.80697722034360986</v>
      </c>
      <c r="F50" s="38">
        <f t="shared" si="26"/>
        <v>2.6019950265148029E-2</v>
      </c>
      <c r="G50" s="38">
        <f t="shared" si="27"/>
        <v>0.86247190316549238</v>
      </c>
      <c r="H50" s="39">
        <f t="shared" si="28"/>
        <v>-8.6668202517224749E-2</v>
      </c>
      <c r="I50" s="40">
        <f t="shared" si="29"/>
        <v>2.852364810935086E-3</v>
      </c>
      <c r="J50" s="40">
        <f t="shared" si="30"/>
        <v>1.001425166855185</v>
      </c>
      <c r="K50" s="41">
        <f t="shared" si="31"/>
        <v>-8.6791719166850759E-2</v>
      </c>
      <c r="L50" s="40">
        <f t="shared" si="8"/>
        <v>0.91634533121226691</v>
      </c>
      <c r="M50" s="40">
        <f t="shared" si="32"/>
        <v>0.80529944361168027</v>
      </c>
      <c r="N50" s="41">
        <f t="shared" si="33"/>
        <v>0.9922531357821327</v>
      </c>
      <c r="O50" s="42">
        <f t="shared" si="34"/>
        <v>793.29383506542979</v>
      </c>
      <c r="P50" s="33"/>
      <c r="Q50" s="35" t="s">
        <v>275</v>
      </c>
      <c r="R50" s="36" t="s">
        <v>273</v>
      </c>
      <c r="S50" s="36" t="s">
        <v>274</v>
      </c>
      <c r="T50" s="37">
        <f t="shared" si="12"/>
        <v>77895.506111393232</v>
      </c>
      <c r="U50" s="38">
        <f t="shared" si="13"/>
        <v>0.90577546116219476</v>
      </c>
      <c r="V50" s="38">
        <f t="shared" si="14"/>
        <v>0.11136606587398709</v>
      </c>
      <c r="W50" s="38">
        <f t="shared" si="15"/>
        <v>0.91187102357478478</v>
      </c>
      <c r="X50" s="39">
        <f t="shared" si="16"/>
        <v>-1.3220869083856862E-3</v>
      </c>
      <c r="Y50" s="40">
        <f t="shared" si="17"/>
        <v>2.5264451627978642E-3</v>
      </c>
      <c r="Z50" s="40">
        <f t="shared" si="18"/>
        <v>1.001262425722047</v>
      </c>
      <c r="AA50" s="41">
        <f t="shared" si="19"/>
        <v>-1.3237559449056138E-3</v>
      </c>
      <c r="AB50" s="40">
        <f t="shared" si="20"/>
        <v>0.91634533121226691</v>
      </c>
      <c r="AC50" s="40">
        <f t="shared" si="21"/>
        <v>0.90414402053894183</v>
      </c>
      <c r="AD50" s="41">
        <f t="shared" si="22"/>
        <v>0.99992523513560916</v>
      </c>
      <c r="AE50" s="42">
        <f t="shared" si="23"/>
        <v>77.895506111393232</v>
      </c>
      <c r="AF50" s="34"/>
    </row>
    <row r="51" spans="1:32" x14ac:dyDescent="0.2">
      <c r="A51" s="35" t="s">
        <v>293</v>
      </c>
      <c r="B51" s="36" t="s">
        <v>294</v>
      </c>
      <c r="C51" s="36" t="s">
        <v>295</v>
      </c>
      <c r="D51" s="37">
        <f t="shared" si="24"/>
        <v>383834.1496346725</v>
      </c>
      <c r="E51" s="38">
        <f t="shared" si="25"/>
        <v>0.86585638747331795</v>
      </c>
      <c r="F51" s="38">
        <f t="shared" si="26"/>
        <v>6.472456568284557E-2</v>
      </c>
      <c r="G51" s="38">
        <f t="shared" si="27"/>
        <v>0.89191148673034637</v>
      </c>
      <c r="H51" s="39">
        <f t="shared" si="28"/>
        <v>-4.7963587099527208E-2</v>
      </c>
      <c r="I51" s="40">
        <f t="shared" si="29"/>
        <v>2.6573192217297105E-3</v>
      </c>
      <c r="J51" s="40">
        <f t="shared" si="30"/>
        <v>1.0013277781135055</v>
      </c>
      <c r="K51" s="41">
        <f t="shared" si="31"/>
        <v>-4.8027272100723176E-2</v>
      </c>
      <c r="L51" s="40">
        <f t="shared" si="8"/>
        <v>0.91634533121226691</v>
      </c>
      <c r="M51" s="40">
        <f t="shared" si="32"/>
        <v>0.86419841660942065</v>
      </c>
      <c r="N51" s="41">
        <f t="shared" si="33"/>
        <v>0.99818494142036207</v>
      </c>
      <c r="O51" s="42">
        <f t="shared" si="34"/>
        <v>383.83414963467249</v>
      </c>
      <c r="P51" s="33"/>
      <c r="Q51" s="43" t="s">
        <v>276</v>
      </c>
      <c r="R51" s="36" t="s">
        <v>254</v>
      </c>
      <c r="S51" s="36" t="s">
        <v>255</v>
      </c>
      <c r="T51" s="37">
        <f t="shared" si="12"/>
        <v>72825.78786726456</v>
      </c>
      <c r="U51" s="38">
        <f t="shared" si="13"/>
        <v>0.90654776935620218</v>
      </c>
      <c r="V51" s="38">
        <f t="shared" si="14"/>
        <v>0.1131836323644667</v>
      </c>
      <c r="W51" s="38">
        <f t="shared" si="15"/>
        <v>0.91225717767178849</v>
      </c>
      <c r="X51" s="39">
        <f t="shared" si="16"/>
        <v>4.9547958209392173E-4</v>
      </c>
      <c r="Y51" s="40">
        <f t="shared" si="17"/>
        <v>2.5239257427850594E-3</v>
      </c>
      <c r="Z51" s="40">
        <f t="shared" si="18"/>
        <v>1.0012611675995355</v>
      </c>
      <c r="AA51" s="41">
        <f t="shared" si="19"/>
        <v>4.9610446488909004E-4</v>
      </c>
      <c r="AB51" s="40">
        <f t="shared" si="20"/>
        <v>0.91634533121226691</v>
      </c>
      <c r="AC51" s="40">
        <f t="shared" si="21"/>
        <v>0.90491694525859767</v>
      </c>
      <c r="AD51" s="41">
        <f t="shared" si="22"/>
        <v>0.99993465043264207</v>
      </c>
      <c r="AE51" s="42">
        <f t="shared" si="23"/>
        <v>72.825787867264566</v>
      </c>
      <c r="AF51" s="34"/>
    </row>
    <row r="52" spans="1:32" x14ac:dyDescent="0.2">
      <c r="A52" s="35" t="s">
        <v>208</v>
      </c>
      <c r="B52" s="36" t="s">
        <v>209</v>
      </c>
      <c r="C52" s="36" t="s">
        <v>210</v>
      </c>
      <c r="D52" s="37">
        <f t="shared" si="24"/>
        <v>321736.73693944816</v>
      </c>
      <c r="E52" s="38">
        <f t="shared" si="25"/>
        <v>0.87212163467429626</v>
      </c>
      <c r="F52" s="38">
        <f t="shared" si="26"/>
        <v>7.9002328591520982E-2</v>
      </c>
      <c r="G52" s="38">
        <f t="shared" si="27"/>
        <v>0.89504411033083553</v>
      </c>
      <c r="H52" s="39">
        <f t="shared" si="28"/>
        <v>-3.3685824190851796E-2</v>
      </c>
      <c r="I52" s="40">
        <f t="shared" si="29"/>
        <v>2.6366982658386881E-3</v>
      </c>
      <c r="J52" s="40">
        <f t="shared" si="30"/>
        <v>1.0013174812544914</v>
      </c>
      <c r="K52" s="41">
        <f t="shared" si="31"/>
        <v>-3.3730204632765333E-2</v>
      </c>
      <c r="L52" s="40">
        <f t="shared" si="8"/>
        <v>0.91634533121226691</v>
      </c>
      <c r="M52" s="40">
        <f t="shared" si="32"/>
        <v>0.87046713176688639</v>
      </c>
      <c r="N52" s="41">
        <f t="shared" si="33"/>
        <v>0.99872463385607846</v>
      </c>
      <c r="O52" s="42">
        <f t="shared" si="34"/>
        <v>321.73673693944818</v>
      </c>
      <c r="P52" s="33"/>
      <c r="Q52" s="35" t="s">
        <v>26</v>
      </c>
      <c r="R52" s="36" t="s">
        <v>91</v>
      </c>
      <c r="S52" s="36" t="s">
        <v>92</v>
      </c>
      <c r="T52" s="37">
        <f t="shared" si="12"/>
        <v>135611.41834041796</v>
      </c>
      <c r="U52" s="38">
        <f t="shared" si="13"/>
        <v>0.89694700402919048</v>
      </c>
      <c r="V52" s="38">
        <f t="shared" si="14"/>
        <v>0.10739592663938123</v>
      </c>
      <c r="W52" s="38">
        <f t="shared" si="15"/>
        <v>0.90745679500828258</v>
      </c>
      <c r="X52" s="39">
        <f t="shared" si="16"/>
        <v>-5.2922261429915463E-3</v>
      </c>
      <c r="Y52" s="40">
        <f t="shared" si="17"/>
        <v>2.5552806801321624E-3</v>
      </c>
      <c r="Z52" s="40">
        <f t="shared" si="18"/>
        <v>1.001276825198772</v>
      </c>
      <c r="AA52" s="41">
        <f t="shared" si="19"/>
        <v>-5.2989833906885182E-3</v>
      </c>
      <c r="AB52" s="40">
        <f t="shared" si="20"/>
        <v>0.91634533121226691</v>
      </c>
      <c r="AC52" s="40">
        <f t="shared" si="21"/>
        <v>0.89530879298069832</v>
      </c>
      <c r="AD52" s="41">
        <f t="shared" si="22"/>
        <v>0.99977339642362362</v>
      </c>
      <c r="AE52" s="42">
        <f t="shared" si="23"/>
        <v>135.61141834041797</v>
      </c>
      <c r="AF52" s="34"/>
    </row>
    <row r="53" spans="1:32" x14ac:dyDescent="0.2">
      <c r="A53" s="35" t="s">
        <v>138</v>
      </c>
      <c r="B53" s="36" t="s">
        <v>139</v>
      </c>
      <c r="C53" s="36" t="s">
        <v>140</v>
      </c>
      <c r="D53" s="37">
        <f t="shared" si="24"/>
        <v>676473.49370528432</v>
      </c>
      <c r="E53" s="38">
        <f t="shared" si="25"/>
        <v>0.83805377730273012</v>
      </c>
      <c r="F53" s="38">
        <f t="shared" si="26"/>
        <v>3.4227845886332224E-3</v>
      </c>
      <c r="G53" s="38">
        <f t="shared" si="27"/>
        <v>0.87801018164505251</v>
      </c>
      <c r="H53" s="39">
        <f t="shared" si="28"/>
        <v>-0.10926536819373955</v>
      </c>
      <c r="I53" s="40">
        <f t="shared" si="29"/>
        <v>2.7491527905728667E-3</v>
      </c>
      <c r="J53" s="40">
        <f t="shared" si="30"/>
        <v>1.0013736329615299</v>
      </c>
      <c r="K53" s="41">
        <f t="shared" si="31"/>
        <v>-0.10941545870504418</v>
      </c>
      <c r="L53" s="40">
        <f t="shared" si="8"/>
        <v>0.91634533121226691</v>
      </c>
      <c r="M53" s="40">
        <f t="shared" si="32"/>
        <v>0.8363835667096009</v>
      </c>
      <c r="N53" s="41">
        <f t="shared" si="33"/>
        <v>0.99436533738299948</v>
      </c>
      <c r="O53" s="42">
        <f t="shared" si="34"/>
        <v>676.47349370528434</v>
      </c>
      <c r="P53" s="33"/>
      <c r="Q53" s="35" t="s">
        <v>182</v>
      </c>
      <c r="R53" s="36" t="s">
        <v>183</v>
      </c>
      <c r="S53" s="36" t="s">
        <v>184</v>
      </c>
      <c r="T53" s="37">
        <f t="shared" si="12"/>
        <v>355489.19674823555</v>
      </c>
      <c r="U53" s="38">
        <f t="shared" si="13"/>
        <v>0.869663629311071</v>
      </c>
      <c r="V53" s="38">
        <f t="shared" si="14"/>
        <v>6.8281158847465023E-2</v>
      </c>
      <c r="W53" s="38">
        <f t="shared" si="15"/>
        <v>0.8938151076492229</v>
      </c>
      <c r="X53" s="39">
        <f t="shared" si="16"/>
        <v>-4.4406993934907754E-2</v>
      </c>
      <c r="Y53" s="40">
        <f t="shared" si="17"/>
        <v>2.64478497161229E-3</v>
      </c>
      <c r="Z53" s="40">
        <f t="shared" si="18"/>
        <v>1.0013215192792035</v>
      </c>
      <c r="AA53" s="41">
        <f t="shared" si="19"/>
        <v>-4.4465678633524207E-2</v>
      </c>
      <c r="AB53" s="40">
        <f t="shared" si="20"/>
        <v>0.91634533121226691</v>
      </c>
      <c r="AC53" s="40">
        <f t="shared" si="21"/>
        <v>0.86800773481904636</v>
      </c>
      <c r="AD53" s="41">
        <f t="shared" si="22"/>
        <v>0.99844306850417053</v>
      </c>
      <c r="AE53" s="42">
        <f t="shared" si="23"/>
        <v>355.48919674823554</v>
      </c>
      <c r="AF53" s="34"/>
    </row>
    <row r="54" spans="1:32" x14ac:dyDescent="0.2">
      <c r="A54" s="35" t="s">
        <v>141</v>
      </c>
      <c r="B54" s="36" t="s">
        <v>142</v>
      </c>
      <c r="C54" s="36" t="s">
        <v>143</v>
      </c>
      <c r="D54" s="37">
        <f t="shared" si="24"/>
        <v>834691.38167868287</v>
      </c>
      <c r="E54" s="38">
        <f t="shared" si="25"/>
        <v>0.80094129001379633</v>
      </c>
      <c r="F54" s="38">
        <f t="shared" si="26"/>
        <v>2.2519595487537278E-2</v>
      </c>
      <c r="G54" s="38">
        <f t="shared" si="27"/>
        <v>0.85945393800058556</v>
      </c>
      <c r="H54" s="39">
        <f t="shared" si="28"/>
        <v>-9.01685572948355E-2</v>
      </c>
      <c r="I54" s="40">
        <f t="shared" si="29"/>
        <v>2.8724725094076446E-3</v>
      </c>
      <c r="J54" s="40">
        <f t="shared" si="30"/>
        <v>1.0014352063460759</v>
      </c>
      <c r="K54" s="41">
        <f t="shared" si="31"/>
        <v>-9.0297967780481547E-2</v>
      </c>
      <c r="L54" s="40">
        <f t="shared" si="8"/>
        <v>0.91634533121226691</v>
      </c>
      <c r="M54" s="40">
        <f t="shared" si="32"/>
        <v>0.79926279489546159</v>
      </c>
      <c r="N54" s="41">
        <f t="shared" si="33"/>
        <v>0.99142452480619436</v>
      </c>
      <c r="O54" s="42">
        <f t="shared" si="34"/>
        <v>834.69138167868289</v>
      </c>
      <c r="P54" s="33"/>
      <c r="Q54" s="35" t="s">
        <v>185</v>
      </c>
      <c r="R54" s="36" t="s">
        <v>186</v>
      </c>
      <c r="S54" s="36" t="s">
        <v>187</v>
      </c>
      <c r="T54" s="37">
        <f t="shared" si="12"/>
        <v>675465.76228587131</v>
      </c>
      <c r="U54" s="38">
        <f t="shared" si="13"/>
        <v>0.82417356161256461</v>
      </c>
      <c r="V54" s="38">
        <f t="shared" si="14"/>
        <v>3.6089530421792797E-2</v>
      </c>
      <c r="W54" s="38">
        <f t="shared" si="15"/>
        <v>0.8710700737999697</v>
      </c>
      <c r="X54" s="39">
        <f t="shared" si="16"/>
        <v>-7.6598622360579988E-2</v>
      </c>
      <c r="Y54" s="40">
        <f t="shared" si="17"/>
        <v>2.7951838811266553E-3</v>
      </c>
      <c r="Z54" s="40">
        <f t="shared" si="18"/>
        <v>1.0013966166714998</v>
      </c>
      <c r="AA54" s="41">
        <f t="shared" si="19"/>
        <v>-7.6705601273582696E-2</v>
      </c>
      <c r="AB54" s="40">
        <f t="shared" si="20"/>
        <v>0.91634533121226691</v>
      </c>
      <c r="AC54" s="40">
        <f t="shared" si="21"/>
        <v>0.82249917195336297</v>
      </c>
      <c r="AD54" s="41">
        <f t="shared" si="22"/>
        <v>0.99438183923483514</v>
      </c>
      <c r="AE54" s="42">
        <f t="shared" si="23"/>
        <v>675.46576228587128</v>
      </c>
      <c r="AF54" s="34"/>
    </row>
    <row r="55" spans="1:32" x14ac:dyDescent="0.2">
      <c r="A55" s="35" t="s">
        <v>33</v>
      </c>
      <c r="B55" s="36" t="s">
        <v>34</v>
      </c>
      <c r="C55" s="36" t="s">
        <v>35</v>
      </c>
      <c r="D55" s="37">
        <f t="shared" si="24"/>
        <v>171295.27900343668</v>
      </c>
      <c r="E55" s="38">
        <f t="shared" si="25"/>
        <v>0.89438912704765661</v>
      </c>
      <c r="F55" s="38">
        <f t="shared" si="26"/>
        <v>9.1843588563068887E-2</v>
      </c>
      <c r="G55" s="38">
        <f t="shared" si="27"/>
        <v>0.9061778565175157</v>
      </c>
      <c r="H55" s="39">
        <f t="shared" si="28"/>
        <v>-2.084456421930389E-2</v>
      </c>
      <c r="I55" s="40">
        <f t="shared" si="29"/>
        <v>2.5636471811018992E-3</v>
      </c>
      <c r="J55" s="40">
        <f t="shared" si="30"/>
        <v>1.0012810031060722</v>
      </c>
      <c r="K55" s="41">
        <f t="shared" si="31"/>
        <v>-2.087126617081354E-2</v>
      </c>
      <c r="L55" s="40">
        <f t="shared" si="8"/>
        <v>0.91634533121226691</v>
      </c>
      <c r="M55" s="40">
        <f t="shared" si="32"/>
        <v>0.89274904983870473</v>
      </c>
      <c r="N55" s="41">
        <f t="shared" si="33"/>
        <v>0.99963845789116657</v>
      </c>
      <c r="O55" s="42">
        <f t="shared" si="34"/>
        <v>171.29527900343669</v>
      </c>
      <c r="P55" s="17"/>
      <c r="Q55" s="35" t="s">
        <v>303</v>
      </c>
      <c r="R55" s="36" t="s">
        <v>304</v>
      </c>
      <c r="S55" s="36" t="s">
        <v>305</v>
      </c>
      <c r="T55" s="37">
        <f t="shared" si="12"/>
        <v>159476.57999357983</v>
      </c>
      <c r="U55" s="38">
        <f t="shared" si="13"/>
        <v>0.8944187006822043</v>
      </c>
      <c r="V55" s="38">
        <f t="shared" si="14"/>
        <v>9.9031921012879762E-2</v>
      </c>
      <c r="W55" s="38">
        <f t="shared" si="15"/>
        <v>0.90619264333478955</v>
      </c>
      <c r="X55" s="39">
        <f t="shared" si="16"/>
        <v>-1.3656231769493016E-2</v>
      </c>
      <c r="Y55" s="40">
        <f t="shared" si="17"/>
        <v>2.5635504191390299E-3</v>
      </c>
      <c r="Z55" s="40">
        <f t="shared" si="18"/>
        <v>1.0012809547869863</v>
      </c>
      <c r="AA55" s="41">
        <f t="shared" si="19"/>
        <v>-1.3673724784950343E-2</v>
      </c>
      <c r="AB55" s="40">
        <f t="shared" si="20"/>
        <v>0.91634533121226691</v>
      </c>
      <c r="AC55" s="40">
        <f t="shared" si="21"/>
        <v>0.89277864480397151</v>
      </c>
      <c r="AD55" s="41">
        <f t="shared" si="22"/>
        <v>0.99968662426074595</v>
      </c>
      <c r="AE55" s="42">
        <f t="shared" si="23"/>
        <v>159.47657999357983</v>
      </c>
    </row>
    <row r="56" spans="1:32" x14ac:dyDescent="0.2">
      <c r="A56" s="35" t="s">
        <v>144</v>
      </c>
      <c r="B56" s="36" t="s">
        <v>145</v>
      </c>
      <c r="C56" s="36" t="s">
        <v>146</v>
      </c>
      <c r="D56" s="37">
        <f t="shared" si="24"/>
        <v>594681.87526994501</v>
      </c>
      <c r="E56" s="38">
        <f t="shared" si="25"/>
        <v>0.83572667163340442</v>
      </c>
      <c r="F56" s="38">
        <f t="shared" si="26"/>
        <v>4.384170118273404E-2</v>
      </c>
      <c r="G56" s="38">
        <f t="shared" si="27"/>
        <v>0.87684662881038955</v>
      </c>
      <c r="H56" s="39">
        <f t="shared" si="28"/>
        <v>-6.8846451599638731E-2</v>
      </c>
      <c r="I56" s="40">
        <f t="shared" si="29"/>
        <v>2.7568620913526048E-3</v>
      </c>
      <c r="J56" s="40">
        <f t="shared" si="30"/>
        <v>1.0013774823169095</v>
      </c>
      <c r="K56" s="41">
        <f t="shared" si="31"/>
        <v>-6.8941286369299193E-2</v>
      </c>
      <c r="L56" s="40">
        <f t="shared" si="8"/>
        <v>0.91634533121226691</v>
      </c>
      <c r="M56" s="40">
        <f t="shared" si="32"/>
        <v>0.8340556704491271</v>
      </c>
      <c r="N56" s="41">
        <f t="shared" si="33"/>
        <v>0.995644561804925</v>
      </c>
      <c r="O56" s="42">
        <f t="shared" si="34"/>
        <v>594.68187526994507</v>
      </c>
      <c r="P56" s="17"/>
      <c r="Q56" s="35" t="s">
        <v>256</v>
      </c>
      <c r="R56" s="36" t="s">
        <v>257</v>
      </c>
      <c r="S56" s="36" t="s">
        <v>258</v>
      </c>
      <c r="T56" s="37">
        <f t="shared" si="12"/>
        <v>102060.47667818134</v>
      </c>
      <c r="U56" s="38">
        <f t="shared" si="13"/>
        <v>0.9040151026860862</v>
      </c>
      <c r="V56" s="38">
        <f t="shared" si="14"/>
        <v>9.9912342657774655E-2</v>
      </c>
      <c r="W56" s="38">
        <f t="shared" si="15"/>
        <v>0.9109908443367305</v>
      </c>
      <c r="X56" s="39">
        <f t="shared" si="16"/>
        <v>-1.2775810124598122E-2</v>
      </c>
      <c r="Y56" s="40">
        <f t="shared" si="17"/>
        <v>2.5321896731043355E-3</v>
      </c>
      <c r="Z56" s="40">
        <f t="shared" si="18"/>
        <v>1.001265294351654</v>
      </c>
      <c r="AA56" s="41">
        <f t="shared" si="19"/>
        <v>-1.279197528498658E-2</v>
      </c>
      <c r="AB56" s="40">
        <f t="shared" si="20"/>
        <v>0.91634533121226691</v>
      </c>
      <c r="AC56" s="40">
        <f t="shared" si="21"/>
        <v>0.90238227135375459</v>
      </c>
      <c r="AD56" s="41">
        <f t="shared" si="22"/>
        <v>0.9998716527588547</v>
      </c>
      <c r="AE56" s="42">
        <f t="shared" si="23"/>
        <v>102.06047667818133</v>
      </c>
    </row>
    <row r="57" spans="1:32" ht="13.5" thickBot="1" x14ac:dyDescent="0.25">
      <c r="A57" s="44" t="s">
        <v>36</v>
      </c>
      <c r="B57" s="45" t="s">
        <v>37</v>
      </c>
      <c r="C57" s="45" t="s">
        <v>38</v>
      </c>
      <c r="D57" s="46">
        <f t="shared" si="24"/>
        <v>172823.78017403459</v>
      </c>
      <c r="E57" s="47">
        <f t="shared" si="25"/>
        <v>0.8917982827358073</v>
      </c>
      <c r="F57" s="47">
        <f t="shared" si="26"/>
        <v>0.10125188285868027</v>
      </c>
      <c r="G57" s="47">
        <f t="shared" si="27"/>
        <v>0.9048824343615911</v>
      </c>
      <c r="H57" s="48">
        <f t="shared" si="28"/>
        <v>-1.143626992369251E-2</v>
      </c>
      <c r="I57" s="49">
        <f t="shared" si="29"/>
        <v>2.5721268904187306E-3</v>
      </c>
      <c r="J57" s="49">
        <f t="shared" si="30"/>
        <v>1.0012852375274583</v>
      </c>
      <c r="K57" s="50">
        <f t="shared" si="31"/>
        <v>-1.1450968246972584E-2</v>
      </c>
      <c r="L57" s="49">
        <f t="shared" si="8"/>
        <v>0.91634533121226691</v>
      </c>
      <c r="M57" s="49">
        <f t="shared" si="32"/>
        <v>0.89015635911751911</v>
      </c>
      <c r="N57" s="50">
        <f t="shared" si="33"/>
        <v>0.99963197416750416</v>
      </c>
      <c r="O57" s="51">
        <f t="shared" si="34"/>
        <v>172.8237801740346</v>
      </c>
      <c r="P57" s="17"/>
      <c r="Q57" s="44" t="s">
        <v>259</v>
      </c>
      <c r="R57" s="45" t="s">
        <v>260</v>
      </c>
      <c r="S57" s="45" t="s">
        <v>261</v>
      </c>
      <c r="T57" s="46">
        <f t="shared" si="12"/>
        <v>52475.509812579519</v>
      </c>
      <c r="U57" s="47">
        <f t="shared" si="13"/>
        <v>0.91019065935605925</v>
      </c>
      <c r="V57" s="47">
        <f t="shared" si="14"/>
        <v>0.10827974198004389</v>
      </c>
      <c r="W57" s="47">
        <f t="shared" si="15"/>
        <v>0.91407862267171702</v>
      </c>
      <c r="X57" s="48">
        <f t="shared" si="16"/>
        <v>-4.4084108023288854E-3</v>
      </c>
      <c r="Y57" s="49">
        <f t="shared" si="17"/>
        <v>2.5120487520805829E-3</v>
      </c>
      <c r="Z57" s="49">
        <f t="shared" si="18"/>
        <v>1.0012552365666212</v>
      </c>
      <c r="AA57" s="50">
        <f t="shared" si="19"/>
        <v>-4.4139444007686565E-3</v>
      </c>
      <c r="AB57" s="49">
        <f t="shared" si="20"/>
        <v>0.91634533121226691</v>
      </c>
      <c r="AC57" s="49">
        <f t="shared" si="21"/>
        <v>0.90856279583920063</v>
      </c>
      <c r="AD57" s="50">
        <f t="shared" si="22"/>
        <v>0.99996607008314309</v>
      </c>
      <c r="AE57" s="51">
        <f t="shared" si="23"/>
        <v>52.475509812579517</v>
      </c>
    </row>
    <row r="58" spans="1:32" x14ac:dyDescent="0.2">
      <c r="B58" s="17"/>
      <c r="C58" s="17"/>
      <c r="D58" s="17"/>
      <c r="O58" s="17"/>
      <c r="P58" s="17"/>
    </row>
    <row r="59" spans="1:32" x14ac:dyDescent="0.2">
      <c r="B59" s="17"/>
      <c r="C59" s="17"/>
      <c r="D59" s="17"/>
      <c r="O59" s="17"/>
      <c r="P59" s="17"/>
    </row>
    <row r="60" spans="1:32" x14ac:dyDescent="0.2">
      <c r="B60" s="17"/>
      <c r="C60" s="17"/>
      <c r="D60" s="17"/>
      <c r="O60" s="17"/>
      <c r="P60" s="17"/>
    </row>
    <row r="61" spans="1:32" x14ac:dyDescent="0.2">
      <c r="B61" s="17"/>
      <c r="C61" s="17"/>
      <c r="D61" s="17"/>
      <c r="O61" s="17"/>
      <c r="P61" s="17"/>
    </row>
    <row r="62" spans="1:32" x14ac:dyDescent="0.2">
      <c r="B62" s="17"/>
      <c r="C62" s="17"/>
      <c r="D62" s="17"/>
      <c r="O62" s="17"/>
      <c r="P62" s="17"/>
    </row>
    <row r="63" spans="1:32" x14ac:dyDescent="0.2">
      <c r="B63" s="17"/>
      <c r="C63" s="17"/>
      <c r="D63" s="17"/>
      <c r="O63" s="17"/>
      <c r="P63" s="17"/>
    </row>
    <row r="64" spans="1:32" x14ac:dyDescent="0.2">
      <c r="B64" s="17"/>
      <c r="C64" s="17"/>
      <c r="D64" s="17"/>
      <c r="O64" s="17"/>
      <c r="P64" s="17"/>
    </row>
    <row r="65" spans="2:16" x14ac:dyDescent="0.2">
      <c r="B65" s="17"/>
      <c r="C65" s="17"/>
      <c r="D65" s="17"/>
      <c r="O65" s="17"/>
      <c r="P65" s="17"/>
    </row>
    <row r="66" spans="2:16" x14ac:dyDescent="0.2">
      <c r="B66" s="17"/>
      <c r="C66" s="17"/>
      <c r="D66" s="17"/>
      <c r="O66" s="17"/>
      <c r="P66" s="17"/>
    </row>
    <row r="67" spans="2:16" x14ac:dyDescent="0.2">
      <c r="B67" s="17"/>
      <c r="C67" s="17"/>
      <c r="D67" s="17"/>
      <c r="O67" s="17"/>
      <c r="P67" s="17"/>
    </row>
    <row r="68" spans="2:16" x14ac:dyDescent="0.2">
      <c r="B68" s="17"/>
      <c r="C68" s="17"/>
      <c r="D68" s="17"/>
      <c r="O68" s="17"/>
      <c r="P68" s="17"/>
    </row>
    <row r="69" spans="2:16" x14ac:dyDescent="0.2">
      <c r="B69" s="17"/>
      <c r="C69" s="17"/>
      <c r="D69" s="17"/>
      <c r="O69" s="17"/>
      <c r="P69" s="17"/>
    </row>
    <row r="70" spans="2:16" x14ac:dyDescent="0.2">
      <c r="B70" s="17"/>
      <c r="C70" s="17"/>
      <c r="D70" s="17"/>
      <c r="O70" s="17"/>
      <c r="P70" s="17"/>
    </row>
    <row r="71" spans="2:16" x14ac:dyDescent="0.2">
      <c r="B71" s="17"/>
      <c r="C71" s="17"/>
      <c r="D71" s="17"/>
      <c r="O71" s="17"/>
      <c r="P71" s="17"/>
    </row>
    <row r="72" spans="2:16" x14ac:dyDescent="0.2">
      <c r="B72" s="17"/>
      <c r="C72" s="17"/>
      <c r="D72" s="17"/>
      <c r="O72" s="17"/>
      <c r="P72" s="17"/>
    </row>
    <row r="73" spans="2:16" x14ac:dyDescent="0.2">
      <c r="B73" s="17"/>
      <c r="C73" s="17"/>
      <c r="D73" s="17"/>
      <c r="O73" s="17"/>
      <c r="P73" s="17"/>
    </row>
    <row r="74" spans="2:16" x14ac:dyDescent="0.2">
      <c r="B74" s="17"/>
      <c r="C74" s="17"/>
      <c r="D74" s="17"/>
      <c r="O74" s="17"/>
      <c r="P74" s="17"/>
    </row>
    <row r="75" spans="2:16" x14ac:dyDescent="0.2">
      <c r="B75" s="17"/>
      <c r="C75" s="17"/>
      <c r="D75" s="17"/>
      <c r="O75" s="17"/>
      <c r="P75" s="17"/>
    </row>
    <row r="76" spans="2:16" x14ac:dyDescent="0.2">
      <c r="B76" s="17"/>
      <c r="C76" s="17"/>
      <c r="D76" s="17"/>
      <c r="O76" s="17"/>
      <c r="P76" s="17"/>
    </row>
    <row r="77" spans="2:16" x14ac:dyDescent="0.2">
      <c r="B77" s="17"/>
      <c r="C77" s="17"/>
      <c r="D77" s="17"/>
      <c r="O77" s="17"/>
      <c r="P77" s="17"/>
    </row>
    <row r="78" spans="2:16" x14ac:dyDescent="0.2">
      <c r="B78" s="17"/>
      <c r="C78" s="17"/>
      <c r="D78" s="17"/>
      <c r="O78" s="17"/>
      <c r="P78" s="17"/>
    </row>
    <row r="79" spans="2:16" x14ac:dyDescent="0.2">
      <c r="B79" s="17"/>
      <c r="C79" s="17"/>
      <c r="D79" s="17"/>
      <c r="O79" s="17"/>
      <c r="P79" s="17"/>
    </row>
    <row r="80" spans="2:16" x14ac:dyDescent="0.2">
      <c r="B80" s="17"/>
      <c r="C80" s="17"/>
      <c r="D80" s="17"/>
      <c r="O80" s="17"/>
      <c r="P80" s="17"/>
    </row>
    <row r="81" spans="2:16" x14ac:dyDescent="0.2">
      <c r="B81" s="17"/>
      <c r="C81" s="17"/>
      <c r="D81" s="17"/>
      <c r="O81" s="17"/>
      <c r="P81" s="17"/>
    </row>
    <row r="82" spans="2:16" x14ac:dyDescent="0.2">
      <c r="B82" s="17"/>
      <c r="C82" s="17"/>
      <c r="D82" s="17"/>
      <c r="O82" s="17"/>
      <c r="P82" s="17"/>
    </row>
    <row r="83" spans="2:16" x14ac:dyDescent="0.2">
      <c r="B83" s="17"/>
      <c r="C83" s="17"/>
      <c r="D83" s="17"/>
      <c r="O83" s="17"/>
      <c r="P83" s="17"/>
    </row>
    <row r="84" spans="2:16" x14ac:dyDescent="0.2">
      <c r="B84" s="17"/>
      <c r="C84" s="17"/>
      <c r="D84" s="17"/>
      <c r="O84" s="17"/>
      <c r="P84" s="17"/>
    </row>
    <row r="85" spans="2:16" x14ac:dyDescent="0.2">
      <c r="B85" s="17"/>
      <c r="C85" s="17"/>
      <c r="D85" s="17"/>
      <c r="O85" s="17"/>
      <c r="P85" s="17"/>
    </row>
    <row r="86" spans="2:16" x14ac:dyDescent="0.2">
      <c r="B86" s="17"/>
      <c r="C86" s="17"/>
      <c r="D86" s="17"/>
      <c r="O86" s="17"/>
      <c r="P86" s="17"/>
    </row>
    <row r="87" spans="2:16" x14ac:dyDescent="0.2">
      <c r="B87" s="17"/>
      <c r="C87" s="17"/>
      <c r="D87" s="17"/>
      <c r="O87" s="17"/>
      <c r="P87" s="17"/>
    </row>
    <row r="88" spans="2:16" x14ac:dyDescent="0.2">
      <c r="B88" s="17"/>
      <c r="C88" s="17"/>
      <c r="D88" s="17"/>
      <c r="O88" s="17"/>
      <c r="P88" s="17"/>
    </row>
    <row r="89" spans="2:16" x14ac:dyDescent="0.2">
      <c r="B89" s="17"/>
      <c r="C89" s="17"/>
      <c r="D89" s="17"/>
      <c r="O89" s="17"/>
      <c r="P89" s="17"/>
    </row>
    <row r="90" spans="2:16" x14ac:dyDescent="0.2">
      <c r="B90" s="17"/>
      <c r="C90" s="17"/>
      <c r="D90" s="17"/>
      <c r="O90" s="17"/>
      <c r="P90" s="17"/>
    </row>
    <row r="91" spans="2:16" x14ac:dyDescent="0.2">
      <c r="B91" s="17"/>
      <c r="C91" s="17"/>
      <c r="D91" s="17"/>
      <c r="O91" s="17"/>
      <c r="P91" s="17"/>
    </row>
    <row r="92" spans="2:16" x14ac:dyDescent="0.2">
      <c r="B92" s="17"/>
      <c r="C92" s="17"/>
      <c r="D92" s="17"/>
      <c r="O92" s="17"/>
      <c r="P92" s="17"/>
    </row>
    <row r="93" spans="2:16" x14ac:dyDescent="0.2">
      <c r="B93" s="17"/>
      <c r="C93" s="17"/>
      <c r="D93" s="17"/>
      <c r="O93" s="17"/>
      <c r="P93" s="17"/>
    </row>
    <row r="94" spans="2:16" x14ac:dyDescent="0.2">
      <c r="B94" s="17"/>
      <c r="C94" s="17"/>
      <c r="D94" s="17"/>
      <c r="O94" s="17"/>
      <c r="P94" s="17"/>
    </row>
    <row r="95" spans="2:16" x14ac:dyDescent="0.2">
      <c r="B95" s="17"/>
      <c r="C95" s="17"/>
      <c r="D95" s="17"/>
      <c r="O95" s="17"/>
      <c r="P95" s="17"/>
    </row>
    <row r="96" spans="2:16" x14ac:dyDescent="0.2">
      <c r="B96" s="17"/>
      <c r="C96" s="17"/>
      <c r="D96" s="17"/>
      <c r="O96" s="17"/>
      <c r="P96" s="17"/>
    </row>
    <row r="97" spans="2:16" x14ac:dyDescent="0.2">
      <c r="B97" s="17"/>
      <c r="C97" s="17"/>
      <c r="D97" s="17"/>
      <c r="O97" s="17"/>
      <c r="P97" s="17"/>
    </row>
    <row r="98" spans="2:16" x14ac:dyDescent="0.2">
      <c r="B98" s="17"/>
      <c r="C98" s="17"/>
      <c r="D98" s="17"/>
      <c r="O98" s="17"/>
      <c r="P98" s="17"/>
    </row>
    <row r="99" spans="2:16" x14ac:dyDescent="0.2">
      <c r="B99" s="17"/>
      <c r="C99" s="17"/>
      <c r="D99" s="17"/>
      <c r="O99" s="17"/>
      <c r="P99" s="17"/>
    </row>
    <row r="100" spans="2:16" x14ac:dyDescent="0.2">
      <c r="B100" s="17"/>
      <c r="C100" s="17"/>
      <c r="D100" s="17"/>
      <c r="O100" s="17"/>
      <c r="P100" s="17"/>
    </row>
    <row r="101" spans="2:16" x14ac:dyDescent="0.2">
      <c r="B101" s="17"/>
      <c r="C101" s="17"/>
      <c r="D101" s="17"/>
      <c r="O101" s="17"/>
      <c r="P101" s="17"/>
    </row>
    <row r="102" spans="2:16" x14ac:dyDescent="0.2">
      <c r="B102" s="17"/>
      <c r="C102" s="17"/>
      <c r="D102" s="17"/>
      <c r="O102" s="17"/>
    </row>
  </sheetData>
  <sheetProtection algorithmName="SHA-512" hashValue="djNtLCIUUxz2pmNrkK/rsn+o/4aqLylKmysV+kcC7m0MLmF82rmxi2OP3dobNaIq7P6ZCmhLTSuVzj1IgdSGMA==" saltValue="wAojYitK2DhQnTv349YATQ==" spinCount="100000" sheet="1"/>
  <mergeCells count="1">
    <mergeCell ref="A1:AE1"/>
  </mergeCells>
  <phoneticPr fontId="1" type="noConversion"/>
  <pageMargins left="0.39370078740157483" right="0.35433070866141736" top="0.70866141732283472" bottom="0.59055118110236227" header="0.51181102362204722" footer="0.51181102362204722"/>
  <pageSetup paperSize="9" scale="95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Eigen coördinaten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Arjan en Jantine</dc:creator>
  <cp:lastModifiedBy>Aart</cp:lastModifiedBy>
  <cp:lastPrinted>2015-03-25T11:32:34Z</cp:lastPrinted>
  <dcterms:created xsi:type="dcterms:W3CDTF">2006-08-11T16:25:59Z</dcterms:created>
  <dcterms:modified xsi:type="dcterms:W3CDTF">2019-01-27T19:43:24Z</dcterms:modified>
</cp:coreProperties>
</file>